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orisnik\OneDrive\Radna površina\FINANCISKI  IZVJEŠTAJI, PLANOVI I REBALANSI\2023. GOD\Financijski planovi u eurima – zadnja verzija\"/>
    </mc:Choice>
  </mc:AlternateContent>
  <xr:revisionPtr revIDLastSave="0" documentId="13_ncr:1_{9712F7FF-660F-4861-99DE-7B146C30957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O10" i="7"/>
  <c r="O11" i="7"/>
  <c r="O12" i="7"/>
  <c r="O13" i="7"/>
  <c r="O14" i="7"/>
  <c r="O15" i="7"/>
  <c r="O16" i="7"/>
  <c r="O19" i="7"/>
  <c r="O22" i="7"/>
  <c r="O23" i="7"/>
  <c r="O24" i="7"/>
  <c r="O26" i="7"/>
  <c r="O29" i="7"/>
  <c r="O30" i="7"/>
  <c r="O31" i="7"/>
  <c r="O32" i="7"/>
  <c r="O33" i="7"/>
  <c r="O34" i="7"/>
  <c r="O35" i="7"/>
  <c r="O36" i="7"/>
  <c r="O37" i="7"/>
  <c r="O38" i="7"/>
  <c r="O39" i="7"/>
  <c r="O45" i="7"/>
  <c r="O46" i="7"/>
  <c r="O47" i="7"/>
  <c r="O50" i="7"/>
  <c r="O53" i="7"/>
  <c r="O56" i="7"/>
  <c r="O57" i="7"/>
  <c r="O58" i="7"/>
  <c r="O59" i="7"/>
  <c r="O60" i="7"/>
  <c r="M10" i="7"/>
  <c r="M11" i="7"/>
  <c r="M12" i="7"/>
  <c r="M13" i="7"/>
  <c r="M14" i="7"/>
  <c r="M16" i="7"/>
  <c r="M19" i="7"/>
  <c r="M22" i="7"/>
  <c r="M23" i="7"/>
  <c r="M24" i="7"/>
  <c r="M26" i="7"/>
  <c r="M29" i="7"/>
  <c r="M30" i="7"/>
  <c r="M31" i="7"/>
  <c r="M32" i="7"/>
  <c r="M33" i="7"/>
  <c r="M34" i="7"/>
  <c r="M35" i="7"/>
  <c r="M36" i="7"/>
  <c r="M37" i="7"/>
  <c r="M38" i="7"/>
  <c r="M39" i="7"/>
  <c r="M45" i="7"/>
  <c r="M46" i="7"/>
  <c r="M47" i="7"/>
  <c r="M50" i="7"/>
  <c r="M53" i="7"/>
  <c r="M56" i="7"/>
  <c r="M57" i="7"/>
  <c r="M58" i="7"/>
  <c r="M59" i="7"/>
  <c r="M60" i="7"/>
  <c r="K10" i="7"/>
  <c r="K11" i="7"/>
  <c r="K12" i="7"/>
  <c r="K13" i="7"/>
  <c r="K14" i="7"/>
  <c r="K16" i="7"/>
  <c r="K19" i="7"/>
  <c r="K22" i="7"/>
  <c r="K23" i="7"/>
  <c r="K24" i="7"/>
  <c r="K26" i="7"/>
  <c r="K29" i="7"/>
  <c r="K30" i="7"/>
  <c r="K31" i="7"/>
  <c r="K32" i="7"/>
  <c r="K33" i="7"/>
  <c r="K34" i="7"/>
  <c r="K35" i="7"/>
  <c r="K36" i="7"/>
  <c r="K37" i="7"/>
  <c r="K38" i="7"/>
  <c r="K39" i="7"/>
  <c r="K45" i="7"/>
  <c r="K46" i="7"/>
  <c r="K47" i="7"/>
  <c r="K50" i="7"/>
  <c r="K53" i="7"/>
  <c r="K56" i="7"/>
  <c r="K57" i="7"/>
  <c r="K58" i="7"/>
  <c r="K59" i="7"/>
  <c r="K60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2" i="7"/>
  <c r="I43" i="7"/>
  <c r="I44" i="7"/>
  <c r="I45" i="7"/>
  <c r="I46" i="7"/>
  <c r="I47" i="7"/>
  <c r="I48" i="7"/>
  <c r="I49" i="7"/>
  <c r="I50" i="7"/>
  <c r="I51" i="7"/>
  <c r="I52" i="7"/>
  <c r="I53" i="7"/>
  <c r="I56" i="7"/>
  <c r="I57" i="7"/>
  <c r="I58" i="7"/>
  <c r="I59" i="7"/>
  <c r="I60" i="7"/>
  <c r="I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2" i="7"/>
  <c r="G43" i="7"/>
  <c r="G44" i="7"/>
  <c r="G45" i="7"/>
  <c r="G46" i="7"/>
  <c r="G47" i="7"/>
  <c r="G48" i="7"/>
  <c r="G49" i="7"/>
  <c r="G50" i="7"/>
  <c r="G51" i="7"/>
  <c r="G52" i="7"/>
  <c r="G53" i="7"/>
  <c r="G56" i="7"/>
  <c r="G57" i="7"/>
  <c r="G58" i="7"/>
  <c r="G59" i="7"/>
  <c r="G60" i="7"/>
  <c r="G6" i="7"/>
  <c r="F9" i="6"/>
  <c r="F10" i="6"/>
  <c r="F11" i="6"/>
  <c r="F12" i="6"/>
  <c r="F13" i="6"/>
  <c r="H9" i="6"/>
  <c r="H10" i="6"/>
  <c r="H11" i="6"/>
  <c r="H12" i="6"/>
  <c r="H13" i="6"/>
  <c r="J9" i="6"/>
  <c r="J10" i="6"/>
  <c r="J12" i="6"/>
  <c r="L9" i="6"/>
  <c r="L10" i="6"/>
  <c r="L12" i="6"/>
  <c r="N9" i="6"/>
  <c r="N10" i="6"/>
  <c r="N11" i="6"/>
  <c r="N12" i="6"/>
  <c r="N13" i="6"/>
  <c r="N8" i="6"/>
  <c r="L8" i="6"/>
  <c r="J8" i="6"/>
  <c r="H8" i="6"/>
  <c r="F8" i="6"/>
  <c r="K13" i="5"/>
  <c r="I13" i="5"/>
  <c r="G13" i="5"/>
  <c r="E11" i="5"/>
  <c r="E12" i="5"/>
  <c r="E13" i="5"/>
  <c r="E10" i="5"/>
  <c r="C11" i="5"/>
  <c r="C12" i="5"/>
  <c r="C13" i="5"/>
  <c r="C10" i="5"/>
  <c r="N37" i="3"/>
  <c r="N38" i="3"/>
  <c r="N40" i="3"/>
  <c r="N41" i="3"/>
  <c r="N42" i="3"/>
  <c r="N43" i="3"/>
  <c r="N44" i="3"/>
  <c r="N45" i="3"/>
  <c r="N47" i="3"/>
  <c r="N48" i="3"/>
  <c r="N51" i="3"/>
  <c r="N52" i="3"/>
  <c r="N53" i="3"/>
  <c r="N54" i="3"/>
  <c r="N55" i="3"/>
  <c r="N56" i="3"/>
  <c r="N57" i="3"/>
  <c r="L37" i="3"/>
  <c r="L38" i="3"/>
  <c r="L40" i="3"/>
  <c r="L41" i="3"/>
  <c r="L42" i="3"/>
  <c r="L43" i="3"/>
  <c r="L44" i="3"/>
  <c r="L45" i="3"/>
  <c r="L47" i="3"/>
  <c r="L48" i="3"/>
  <c r="L51" i="3"/>
  <c r="L52" i="3"/>
  <c r="L53" i="3"/>
  <c r="L54" i="3"/>
  <c r="L57" i="3"/>
  <c r="J37" i="3"/>
  <c r="J38" i="3"/>
  <c r="J40" i="3"/>
  <c r="J41" i="3"/>
  <c r="J42" i="3"/>
  <c r="J43" i="3"/>
  <c r="J44" i="3"/>
  <c r="J45" i="3"/>
  <c r="J47" i="3"/>
  <c r="J48" i="3"/>
  <c r="J51" i="3"/>
  <c r="J52" i="3"/>
  <c r="J53" i="3"/>
  <c r="J54" i="3"/>
  <c r="J57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35" i="3"/>
  <c r="N12" i="3"/>
  <c r="N14" i="3"/>
  <c r="N16" i="3"/>
  <c r="N18" i="3"/>
  <c r="N19" i="3"/>
  <c r="N21" i="3"/>
  <c r="N22" i="3"/>
  <c r="N23" i="3"/>
  <c r="N24" i="3"/>
  <c r="N27" i="3"/>
  <c r="L12" i="3"/>
  <c r="L14" i="3"/>
  <c r="L16" i="3"/>
  <c r="L18" i="3"/>
  <c r="L19" i="3"/>
  <c r="L21" i="3"/>
  <c r="L22" i="3"/>
  <c r="L23" i="3"/>
  <c r="L24" i="3"/>
  <c r="L27" i="3"/>
  <c r="J12" i="3"/>
  <c r="J14" i="3"/>
  <c r="J16" i="3"/>
  <c r="J18" i="3"/>
  <c r="J19" i="3"/>
  <c r="J21" i="3"/>
  <c r="J22" i="3"/>
  <c r="J23" i="3"/>
  <c r="J24" i="3"/>
  <c r="J27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10" i="3"/>
  <c r="M27" i="1"/>
  <c r="M26" i="1"/>
  <c r="O27" i="1"/>
  <c r="O26" i="1"/>
  <c r="O20" i="1"/>
  <c r="O21" i="1"/>
  <c r="O19" i="1"/>
  <c r="O9" i="1"/>
  <c r="O10" i="1"/>
  <c r="O12" i="1"/>
  <c r="O13" i="1"/>
  <c r="M20" i="1"/>
  <c r="M21" i="1"/>
  <c r="M19" i="1"/>
  <c r="M9" i="1"/>
  <c r="M10" i="1"/>
  <c r="M12" i="1"/>
  <c r="M13" i="1"/>
  <c r="K27" i="1"/>
  <c r="K26" i="1"/>
  <c r="K20" i="1"/>
  <c r="K21" i="1"/>
  <c r="K19" i="1"/>
  <c r="K10" i="1"/>
  <c r="K13" i="1"/>
  <c r="I27" i="1"/>
  <c r="I26" i="1"/>
  <c r="I20" i="1"/>
  <c r="I21" i="1"/>
  <c r="I19" i="1"/>
  <c r="I9" i="1"/>
  <c r="I10" i="1"/>
  <c r="I11" i="1"/>
  <c r="I12" i="1"/>
  <c r="I13" i="1"/>
  <c r="I14" i="1"/>
  <c r="I8" i="1"/>
  <c r="G27" i="1"/>
  <c r="G26" i="1"/>
  <c r="G20" i="1"/>
  <c r="G21" i="1"/>
  <c r="G19" i="1"/>
  <c r="G9" i="1"/>
  <c r="G10" i="1"/>
  <c r="G12" i="1"/>
  <c r="G13" i="1"/>
  <c r="F11" i="1"/>
  <c r="G11" i="1" s="1"/>
  <c r="F8" i="1"/>
  <c r="J8" i="1"/>
  <c r="L8" i="1"/>
  <c r="M8" i="1" s="1"/>
  <c r="N8" i="1"/>
  <c r="O8" i="1" s="1"/>
  <c r="J11" i="1"/>
  <c r="L11" i="1"/>
  <c r="M11" i="1" s="1"/>
  <c r="N11" i="1"/>
  <c r="O11" i="1" s="1"/>
  <c r="H8" i="1"/>
  <c r="H11" i="1"/>
  <c r="G50" i="3"/>
  <c r="I50" i="3"/>
  <c r="J50" i="3" s="1"/>
  <c r="K50" i="3"/>
  <c r="L50" i="3" s="1"/>
  <c r="M50" i="3"/>
  <c r="N50" i="3" s="1"/>
  <c r="E50" i="3"/>
  <c r="G39" i="3"/>
  <c r="I39" i="3"/>
  <c r="J39" i="3" s="1"/>
  <c r="K39" i="3"/>
  <c r="L39" i="3" s="1"/>
  <c r="M39" i="3"/>
  <c r="N39" i="3" s="1"/>
  <c r="E39" i="3"/>
  <c r="E49" i="3"/>
  <c r="E36" i="3"/>
  <c r="G36" i="3"/>
  <c r="E46" i="3"/>
  <c r="G46" i="3"/>
  <c r="G49" i="3"/>
  <c r="E56" i="3"/>
  <c r="E55" i="3" s="1"/>
  <c r="G56" i="3"/>
  <c r="G55" i="3" s="1"/>
  <c r="K36" i="3"/>
  <c r="L36" i="3" s="1"/>
  <c r="M36" i="3"/>
  <c r="N36" i="3" s="1"/>
  <c r="K46" i="3"/>
  <c r="L46" i="3" s="1"/>
  <c r="M46" i="3"/>
  <c r="N46" i="3" s="1"/>
  <c r="K49" i="3"/>
  <c r="L49" i="3" s="1"/>
  <c r="M49" i="3"/>
  <c r="N49" i="3" s="1"/>
  <c r="K56" i="3"/>
  <c r="M56" i="3"/>
  <c r="M55" i="3" s="1"/>
  <c r="I46" i="3"/>
  <c r="J46" i="3" s="1"/>
  <c r="I36" i="3"/>
  <c r="J36" i="3" s="1"/>
  <c r="I35" i="3"/>
  <c r="J35" i="3" s="1"/>
  <c r="I49" i="3"/>
  <c r="J49" i="3" s="1"/>
  <c r="I56" i="3"/>
  <c r="G23" i="3"/>
  <c r="G22" i="3" s="1"/>
  <c r="I23" i="3"/>
  <c r="I22" i="3" s="1"/>
  <c r="K23" i="3"/>
  <c r="K22" i="3" s="1"/>
  <c r="M23" i="3"/>
  <c r="M22" i="3" s="1"/>
  <c r="E23" i="3"/>
  <c r="E22" i="3" s="1"/>
  <c r="G17" i="3"/>
  <c r="I17" i="3"/>
  <c r="J17" i="3" s="1"/>
  <c r="K17" i="3"/>
  <c r="L17" i="3" s="1"/>
  <c r="M17" i="3"/>
  <c r="N17" i="3" s="1"/>
  <c r="E17" i="3"/>
  <c r="E11" i="3"/>
  <c r="G11" i="3"/>
  <c r="E13" i="3"/>
  <c r="G13" i="3"/>
  <c r="E15" i="3"/>
  <c r="G15" i="3"/>
  <c r="E20" i="3"/>
  <c r="G20" i="3"/>
  <c r="E26" i="3"/>
  <c r="E25" i="3" s="1"/>
  <c r="G26" i="3"/>
  <c r="G25" i="3" s="1"/>
  <c r="K11" i="3"/>
  <c r="L11" i="3" s="1"/>
  <c r="M11" i="3"/>
  <c r="N11" i="3" s="1"/>
  <c r="K13" i="3"/>
  <c r="L13" i="3" s="1"/>
  <c r="M13" i="3"/>
  <c r="N13" i="3" s="1"/>
  <c r="K15" i="3"/>
  <c r="L15" i="3" s="1"/>
  <c r="M15" i="3"/>
  <c r="N15" i="3" s="1"/>
  <c r="K20" i="3"/>
  <c r="L20" i="3" s="1"/>
  <c r="M20" i="3"/>
  <c r="N20" i="3" s="1"/>
  <c r="K26" i="3"/>
  <c r="M26" i="3"/>
  <c r="I26" i="3"/>
  <c r="I11" i="3"/>
  <c r="J11" i="3" s="1"/>
  <c r="I13" i="3"/>
  <c r="J13" i="3" s="1"/>
  <c r="I15" i="3"/>
  <c r="J15" i="3" s="1"/>
  <c r="I20" i="3"/>
  <c r="J20" i="3" s="1"/>
  <c r="K55" i="3" l="1"/>
  <c r="L55" i="3" s="1"/>
  <c r="L56" i="3"/>
  <c r="I55" i="3"/>
  <c r="J56" i="3"/>
  <c r="M25" i="3"/>
  <c r="N25" i="3" s="1"/>
  <c r="N26" i="3"/>
  <c r="K25" i="3"/>
  <c r="L25" i="3" s="1"/>
  <c r="L26" i="3"/>
  <c r="I25" i="3"/>
  <c r="J25" i="3" s="1"/>
  <c r="J26" i="3"/>
  <c r="F14" i="1"/>
  <c r="G14" i="1" s="1"/>
  <c r="G8" i="1"/>
  <c r="H14" i="1"/>
  <c r="N14" i="1"/>
  <c r="O14" i="1" s="1"/>
  <c r="L14" i="1"/>
  <c r="M14" i="1" s="1"/>
  <c r="J14" i="1"/>
  <c r="K14" i="1" s="1"/>
  <c r="G35" i="3"/>
  <c r="G58" i="3" s="1"/>
  <c r="E35" i="3"/>
  <c r="E58" i="3" s="1"/>
  <c r="M35" i="3"/>
  <c r="K35" i="3"/>
  <c r="G10" i="3"/>
  <c r="G28" i="3" s="1"/>
  <c r="E10" i="3"/>
  <c r="E28" i="3" s="1"/>
  <c r="M10" i="3"/>
  <c r="K10" i="3"/>
  <c r="I10" i="3"/>
  <c r="G9" i="6"/>
  <c r="I9" i="6"/>
  <c r="K9" i="6"/>
  <c r="M9" i="6"/>
  <c r="E9" i="6"/>
  <c r="D12" i="5"/>
  <c r="D11" i="5" s="1"/>
  <c r="D10" i="5" s="1"/>
  <c r="F12" i="5"/>
  <c r="H12" i="5"/>
  <c r="J12" i="5"/>
  <c r="B12" i="5"/>
  <c r="B11" i="5" s="1"/>
  <c r="B10" i="5" s="1"/>
  <c r="G8" i="6"/>
  <c r="I8" i="6"/>
  <c r="K8" i="6"/>
  <c r="M8" i="6"/>
  <c r="E8" i="6"/>
  <c r="G13" i="6"/>
  <c r="I13" i="6"/>
  <c r="J13" i="6" s="1"/>
  <c r="K13" i="6"/>
  <c r="L13" i="6" s="1"/>
  <c r="M13" i="6"/>
  <c r="E13" i="6"/>
  <c r="G11" i="6"/>
  <c r="I11" i="6"/>
  <c r="J11" i="6" s="1"/>
  <c r="K11" i="6"/>
  <c r="L11" i="6" s="1"/>
  <c r="M11" i="6"/>
  <c r="E11" i="6"/>
  <c r="H58" i="7"/>
  <c r="H57" i="7" s="1"/>
  <c r="H56" i="7" s="1"/>
  <c r="J58" i="7"/>
  <c r="J57" i="7" s="1"/>
  <c r="J56" i="7" s="1"/>
  <c r="L58" i="7"/>
  <c r="L57" i="7" s="1"/>
  <c r="L56" i="7" s="1"/>
  <c r="N58" i="7"/>
  <c r="N57" i="7" s="1"/>
  <c r="N56" i="7" s="1"/>
  <c r="F58" i="7"/>
  <c r="F57" i="7" s="1"/>
  <c r="F56" i="7" s="1"/>
  <c r="N52" i="7"/>
  <c r="O52" i="7" s="1"/>
  <c r="L52" i="7"/>
  <c r="M52" i="7" s="1"/>
  <c r="J52" i="7"/>
  <c r="K52" i="7" s="1"/>
  <c r="H52" i="7"/>
  <c r="F52" i="7"/>
  <c r="N51" i="7"/>
  <c r="O51" i="7" s="1"/>
  <c r="L51" i="7"/>
  <c r="M51" i="7" s="1"/>
  <c r="J51" i="7"/>
  <c r="K51" i="7" s="1"/>
  <c r="H51" i="7"/>
  <c r="F51" i="7"/>
  <c r="H49" i="7"/>
  <c r="H48" i="7" s="1"/>
  <c r="J49" i="7"/>
  <c r="L49" i="7"/>
  <c r="N49" i="7"/>
  <c r="F49" i="7"/>
  <c r="F48" i="7" s="1"/>
  <c r="N44" i="7"/>
  <c r="L44" i="7"/>
  <c r="J44" i="7"/>
  <c r="H44" i="7"/>
  <c r="H43" i="7" s="1"/>
  <c r="F44" i="7"/>
  <c r="F43" i="7" s="1"/>
  <c r="H42" i="7"/>
  <c r="F42" i="7"/>
  <c r="N38" i="7"/>
  <c r="L38" i="7"/>
  <c r="J38" i="7"/>
  <c r="H38" i="7"/>
  <c r="F38" i="7"/>
  <c r="N36" i="7"/>
  <c r="L36" i="7"/>
  <c r="J36" i="7"/>
  <c r="H36" i="7"/>
  <c r="F36" i="7"/>
  <c r="N35" i="7"/>
  <c r="L35" i="7"/>
  <c r="J35" i="7"/>
  <c r="H35" i="7"/>
  <c r="F35" i="7"/>
  <c r="H33" i="7"/>
  <c r="J33" i="7"/>
  <c r="L33" i="7"/>
  <c r="N33" i="7"/>
  <c r="F33" i="7"/>
  <c r="N31" i="7"/>
  <c r="N30" i="7" s="1"/>
  <c r="L31" i="7"/>
  <c r="L30" i="7" s="1"/>
  <c r="J31" i="7"/>
  <c r="J30" i="7" s="1"/>
  <c r="H31" i="7"/>
  <c r="H30" i="7" s="1"/>
  <c r="F31" i="7"/>
  <c r="F30" i="7" s="1"/>
  <c r="H28" i="7"/>
  <c r="H27" i="7" s="1"/>
  <c r="J28" i="7"/>
  <c r="L28" i="7"/>
  <c r="N28" i="7"/>
  <c r="F28" i="7"/>
  <c r="F27" i="7" s="1"/>
  <c r="N25" i="7"/>
  <c r="O25" i="7" s="1"/>
  <c r="L25" i="7"/>
  <c r="M25" i="7" s="1"/>
  <c r="J25" i="7"/>
  <c r="K25" i="7" s="1"/>
  <c r="H25" i="7"/>
  <c r="F25" i="7"/>
  <c r="N21" i="7"/>
  <c r="L21" i="7"/>
  <c r="J21" i="7"/>
  <c r="H21" i="7"/>
  <c r="H20" i="7" s="1"/>
  <c r="F21" i="7"/>
  <c r="F20" i="7" s="1"/>
  <c r="H18" i="7"/>
  <c r="H17" i="7" s="1"/>
  <c r="J18" i="7"/>
  <c r="L18" i="7"/>
  <c r="N18" i="7"/>
  <c r="F18" i="7"/>
  <c r="F17" i="7" s="1"/>
  <c r="H9" i="7"/>
  <c r="J9" i="7"/>
  <c r="K9" i="7" s="1"/>
  <c r="L9" i="7"/>
  <c r="M9" i="7" s="1"/>
  <c r="N9" i="7"/>
  <c r="O9" i="7" s="1"/>
  <c r="F9" i="7"/>
  <c r="H13" i="7"/>
  <c r="J13" i="7"/>
  <c r="L13" i="7"/>
  <c r="N13" i="7"/>
  <c r="F13" i="7"/>
  <c r="H15" i="7"/>
  <c r="J15" i="7"/>
  <c r="K15" i="7" s="1"/>
  <c r="L15" i="7"/>
  <c r="M15" i="7" s="1"/>
  <c r="N15" i="7"/>
  <c r="F15" i="7"/>
  <c r="N48" i="7" l="1"/>
  <c r="O48" i="7" s="1"/>
  <c r="O49" i="7"/>
  <c r="L48" i="7"/>
  <c r="M48" i="7" s="1"/>
  <c r="M49" i="7"/>
  <c r="J48" i="7"/>
  <c r="K48" i="7" s="1"/>
  <c r="K49" i="7"/>
  <c r="N43" i="7"/>
  <c r="O44" i="7"/>
  <c r="L43" i="7"/>
  <c r="M44" i="7"/>
  <c r="J43" i="7"/>
  <c r="K44" i="7"/>
  <c r="N27" i="7"/>
  <c r="O27" i="7" s="1"/>
  <c r="O28" i="7"/>
  <c r="L27" i="7"/>
  <c r="M27" i="7" s="1"/>
  <c r="M28" i="7"/>
  <c r="J27" i="7"/>
  <c r="K27" i="7" s="1"/>
  <c r="K28" i="7"/>
  <c r="N20" i="7"/>
  <c r="O20" i="7" s="1"/>
  <c r="O21" i="7"/>
  <c r="L20" i="7"/>
  <c r="M20" i="7" s="1"/>
  <c r="M21" i="7"/>
  <c r="J20" i="7"/>
  <c r="K20" i="7" s="1"/>
  <c r="K21" i="7"/>
  <c r="N17" i="7"/>
  <c r="O17" i="7" s="1"/>
  <c r="O18" i="7"/>
  <c r="L17" i="7"/>
  <c r="M17" i="7" s="1"/>
  <c r="M18" i="7"/>
  <c r="J17" i="7"/>
  <c r="K17" i="7" s="1"/>
  <c r="K18" i="7"/>
  <c r="J55" i="3"/>
  <c r="I58" i="3"/>
  <c r="J58" i="3" s="1"/>
  <c r="J11" i="5"/>
  <c r="K12" i="5"/>
  <c r="H11" i="5"/>
  <c r="I12" i="5"/>
  <c r="F11" i="5"/>
  <c r="G12" i="5"/>
  <c r="M58" i="3"/>
  <c r="N58" i="3" s="1"/>
  <c r="N35" i="3"/>
  <c r="K58" i="3"/>
  <c r="L58" i="3" s="1"/>
  <c r="L35" i="3"/>
  <c r="M28" i="3"/>
  <c r="N28" i="3" s="1"/>
  <c r="N10" i="3"/>
  <c r="K28" i="3"/>
  <c r="L28" i="3" s="1"/>
  <c r="L10" i="3"/>
  <c r="I28" i="3"/>
  <c r="J28" i="3" s="1"/>
  <c r="J10" i="3"/>
  <c r="F8" i="7"/>
  <c r="F7" i="7" s="1"/>
  <c r="F6" i="7" s="1"/>
  <c r="N8" i="7"/>
  <c r="L8" i="7"/>
  <c r="J8" i="7"/>
  <c r="H8" i="7"/>
  <c r="H7" i="7" s="1"/>
  <c r="H6" i="7" s="1"/>
  <c r="O43" i="7" l="1"/>
  <c r="N42" i="7"/>
  <c r="O42" i="7" s="1"/>
  <c r="M43" i="7"/>
  <c r="L42" i="7"/>
  <c r="M42" i="7" s="1"/>
  <c r="K43" i="7"/>
  <c r="J42" i="7"/>
  <c r="K42" i="7" s="1"/>
  <c r="N7" i="7"/>
  <c r="O8" i="7"/>
  <c r="L7" i="7"/>
  <c r="M8" i="7"/>
  <c r="J7" i="7"/>
  <c r="K8" i="7"/>
  <c r="J10" i="5"/>
  <c r="K10" i="5" s="1"/>
  <c r="K11" i="5"/>
  <c r="H10" i="5"/>
  <c r="I10" i="5" s="1"/>
  <c r="I11" i="5"/>
  <c r="F10" i="5"/>
  <c r="G10" i="5" s="1"/>
  <c r="G11" i="5"/>
  <c r="N6" i="7" l="1"/>
  <c r="O6" i="7" s="1"/>
  <c r="O7" i="7"/>
  <c r="L6" i="7"/>
  <c r="M6" i="7" s="1"/>
  <c r="M7" i="7"/>
  <c r="J6" i="7"/>
  <c r="K6" i="7" s="1"/>
  <c r="K7" i="7"/>
</calcChain>
</file>

<file path=xl/sharedStrings.xml><?xml version="1.0" encoding="utf-8"?>
<sst xmlns="http://schemas.openxmlformats.org/spreadsheetml/2006/main" count="317" uniqueCount="113">
  <si>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</si>
  <si>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</si>
  <si>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</si>
  <si>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</si>
  <si>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</si>
  <si>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</si>
  <si>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</si>
  <si>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</si>
  <si>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</si>
  <si>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</si>
  <si>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</si>
  <si>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</si>
  <si>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</si>
  <si>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</si>
  <si>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</si>
  <si>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</si>
  <si>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</si>
  <si>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</si>
  <si>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</si>
  <si>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</si>
  <si>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</si>
  <si>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</si>
  <si>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</si>
  <si>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</si>
  <si>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</si>
  <si>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</si>
  <si>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</si>
  <si>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</si>
  <si>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</si>
  <si>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</si>
  <si>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</si>
  <si>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</si>
  <si>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</si>
  <si>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</si>
  <si>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</si>
  <si>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</si>
  <si>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</si>
  <si>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</si>
  <si>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</si>
  <si>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</si>
  <si>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</si>
  <si>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</si>
  <si>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</si>
  <si>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</si>
  <si>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</si>
  <si>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</si>
  <si>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</si>
  <si>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</si>
  <si>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</si>
  <si>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</si>
  <si>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</si>
  <si>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</si>
  <si>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</si>
  <si>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</si>
  <si>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</si>
  <si>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DJEČJI VRTIĆ "PUŠLEK"</t>
  </si>
  <si>
    <t>PROGRAM PREDŠKOLSKOG ODGOJA</t>
  </si>
  <si>
    <t xml:space="preserve">PROGRAM </t>
  </si>
  <si>
    <t>1.5.</t>
  </si>
  <si>
    <t xml:space="preserve">Aktivnost </t>
  </si>
  <si>
    <t>A100003</t>
  </si>
  <si>
    <t>Opći prihodi i primici iz proračuna - PK</t>
  </si>
  <si>
    <t xml:space="preserve"> </t>
  </si>
  <si>
    <t>Financijski rashodi</t>
  </si>
  <si>
    <t>Rashodi za nabavu dugotrajne imovine</t>
  </si>
  <si>
    <t>Izdaci za otplatu glavnice primljenih kredita</t>
  </si>
  <si>
    <t>3.2.</t>
  </si>
  <si>
    <t>4.4.</t>
  </si>
  <si>
    <t>Prihodi za posebne namjene</t>
  </si>
  <si>
    <t>5.5.</t>
  </si>
  <si>
    <t>Pomoći proračunskim korisnicima iz proračuna koji im nije nadležan</t>
  </si>
  <si>
    <t>6.2.</t>
  </si>
  <si>
    <t>Donacije</t>
  </si>
  <si>
    <t>8.4.</t>
  </si>
  <si>
    <t>Namjenski prihodi od zaduživanja</t>
  </si>
  <si>
    <t>A100004</t>
  </si>
  <si>
    <t>PROGRAM PREDŠKOLE</t>
  </si>
  <si>
    <t>A100005</t>
  </si>
  <si>
    <t>IGRAONICA "RANI RAZVOJ"</t>
  </si>
  <si>
    <t>FINANCIJSKI PLAN DJEČJEG VRTIĆA "PUŠLEK" MARIJA BISTRICA ZA 2023. GODINU I PROJEKCIJA ZA 2024. I 2025. GODINU</t>
  </si>
  <si>
    <t xml:space="preserve">Opći prihodi i primici - Primici iz nadležnog proračuna </t>
  </si>
  <si>
    <t>09 - Obrazovanje</t>
  </si>
  <si>
    <t>091 -  Predškolsko i osnovno obrazovanje</t>
  </si>
  <si>
    <t xml:space="preserve">        0911 - Predškolsko obrazovanje</t>
  </si>
  <si>
    <t>Primici od zaduživanja - kredit Zagrebačke banke</t>
  </si>
  <si>
    <t>Opći prihodi i primici - Općina Marija Bistrica</t>
  </si>
  <si>
    <t>Prihodi od prodaje proizvoda i robe te pruženih usluga i prihodi od donacija</t>
  </si>
  <si>
    <t>Pomoći iz proračuna koji nije nadležan</t>
  </si>
  <si>
    <t>Prihodi od upravnih i administrativnih pristojbi, pristojbi po posebnim propisima i naknada</t>
  </si>
  <si>
    <t>Prihodi od imovine</t>
  </si>
  <si>
    <t>Prihodi po posebnim propisima - kamate zagrebčake banke</t>
  </si>
  <si>
    <t>Prihodi po posebnim propisima - uplate roditelja i ostalo</t>
  </si>
  <si>
    <t>Vlastiti prihodi dječjeg vrtića - najam prostora</t>
  </si>
  <si>
    <t>Vlastiti izvori</t>
  </si>
  <si>
    <t>Rezultat poslovanja</t>
  </si>
  <si>
    <t>Višak poslovanja iz prethodne godine</t>
  </si>
  <si>
    <t>Ukupno 6  +  8  +  9</t>
  </si>
  <si>
    <t>Primici od zaduživanja</t>
  </si>
  <si>
    <t>Izdaci za otplate kredita</t>
  </si>
  <si>
    <t>Ukupno 3  +  4  +  5</t>
  </si>
  <si>
    <t>Tekuće donacije</t>
  </si>
  <si>
    <t>Izvršenje 2021.** u eurima</t>
  </si>
  <si>
    <t>Plan 2022.** u eurima</t>
  </si>
  <si>
    <t xml:space="preserve">Plan za 2023. </t>
  </si>
  <si>
    <t>Projekcija 
za 2025. u eurima</t>
  </si>
  <si>
    <t>Projekcija 
za 2024. u eurima</t>
  </si>
  <si>
    <t>Fiksni tečaj konverzije EUR-a: 7,53450. Napomena:  Iznos iskazan u EUR-u je informativnog karaktera u srrhu dvojnog iskazivanja.</t>
  </si>
  <si>
    <t xml:space="preserve">Plan 2022.** </t>
  </si>
  <si>
    <t>Plan za 2023. u eurima</t>
  </si>
  <si>
    <t>Izvršenje 2021. u eurima</t>
  </si>
  <si>
    <t>Plan 2022. u eurima</t>
  </si>
  <si>
    <t>Izvor finan.</t>
  </si>
  <si>
    <t xml:space="preserve">Izvor finan.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</si>
</sst>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0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color rgb="FF9C57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4" borderId="0" applyNumberFormat="0" applyBorder="0" applyAlignment="0" applyProtection="0"/>
    <xf numFmtId="0" fontId="19" fillId="0" borderId="0"/>
  </cellStyleXfs>
  <cellXfs count="20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11" fillId="0" borderId="0" xfId="0" quotePrefix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4" fontId="6" fillId="2" borderId="1" xfId="0" quotePrefix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4" fontId="22" fillId="0" borderId="3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4" fontId="21" fillId="2" borderId="0" xfId="0" applyNumberFormat="1" applyFont="1" applyFill="1" applyAlignment="1">
      <alignment horizontal="right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2" fillId="0" borderId="6" xfId="0" applyNumberFormat="1" applyFont="1" applyBorder="1"/>
    <xf numFmtId="4" fontId="22" fillId="0" borderId="5" xfId="0" applyNumberFormat="1" applyFont="1" applyBorder="1"/>
    <xf numFmtId="4" fontId="21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/>
    <xf numFmtId="4" fontId="20" fillId="0" borderId="0" xfId="0" applyNumberFormat="1" applyFont="1" applyAlignment="1">
      <alignment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3" fillId="0" borderId="0" xfId="0" applyNumberFormat="1" applyFont="1"/>
    <xf numFmtId="0" fontId="9" fillId="2" borderId="2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/>
    </xf>
    <xf numFmtId="4" fontId="22" fillId="2" borderId="3" xfId="0" applyNumberFormat="1" applyFont="1" applyFill="1" applyBorder="1"/>
    <xf numFmtId="0" fontId="11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1" fillId="2" borderId="0" xfId="0" applyFont="1" applyFill="1"/>
    <xf numFmtId="4" fontId="22" fillId="2" borderId="6" xfId="0" applyNumberFormat="1" applyFont="1" applyFill="1" applyBorder="1"/>
    <xf numFmtId="4" fontId="22" fillId="2" borderId="0" xfId="0" applyNumberFormat="1" applyFont="1" applyFill="1"/>
    <xf numFmtId="4" fontId="22" fillId="2" borderId="5" xfId="0" applyNumberFormat="1" applyFont="1" applyFill="1" applyBorder="1"/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center" wrapText="1"/>
    </xf>
    <xf numFmtId="0" fontId="6" fillId="2" borderId="2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center" vertical="center" wrapText="1"/>
    </xf>
    <xf numFmtId="4" fontId="21" fillId="2" borderId="1" xfId="0" quotePrefix="1" applyNumberFormat="1" applyFont="1" applyFill="1" applyBorder="1" applyAlignment="1">
      <alignment horizontal="right"/>
    </xf>
    <xf numFmtId="0" fontId="26" fillId="2" borderId="0" xfId="0" quotePrefix="1" applyFont="1" applyFill="1" applyAlignment="1">
      <alignment horizontal="left" vertical="center"/>
    </xf>
    <xf numFmtId="0" fontId="29" fillId="2" borderId="0" xfId="0" quotePrefix="1" applyFont="1" applyFill="1" applyAlignment="1">
      <alignment horizontal="left" vertical="center"/>
    </xf>
    <xf numFmtId="4" fontId="27" fillId="2" borderId="0" xfId="0" applyNumberFormat="1" applyFont="1" applyFill="1" applyAlignment="1">
      <alignment horizontal="right"/>
    </xf>
    <xf numFmtId="0" fontId="28" fillId="0" borderId="0" xfId="0" applyFont="1"/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4" fontId="34" fillId="2" borderId="3" xfId="0" applyNumberFormat="1" applyFont="1" applyFill="1" applyBorder="1" applyAlignment="1">
      <alignment horizontal="right"/>
    </xf>
    <xf numFmtId="4" fontId="35" fillId="0" borderId="3" xfId="0" applyNumberFormat="1" applyFont="1" applyBorder="1"/>
    <xf numFmtId="4" fontId="30" fillId="2" borderId="3" xfId="0" applyNumberFormat="1" applyFont="1" applyFill="1" applyBorder="1" applyAlignment="1">
      <alignment horizontal="right"/>
    </xf>
    <xf numFmtId="4" fontId="36" fillId="2" borderId="3" xfId="0" applyNumberFormat="1" applyFont="1" applyFill="1" applyBorder="1" applyAlignment="1">
      <alignment horizontal="right"/>
    </xf>
    <xf numFmtId="4" fontId="37" fillId="0" borderId="3" xfId="0" applyNumberFormat="1" applyFont="1" applyBorder="1"/>
    <xf numFmtId="0" fontId="38" fillId="0" borderId="3" xfId="0" applyFont="1" applyBorder="1"/>
    <xf numFmtId="4" fontId="39" fillId="2" borderId="3" xfId="0" applyNumberFormat="1" applyFont="1" applyFill="1" applyBorder="1" applyAlignment="1">
      <alignment horizontal="right"/>
    </xf>
    <xf numFmtId="0" fontId="33" fillId="2" borderId="1" xfId="0" quotePrefix="1" applyFont="1" applyFill="1" applyBorder="1" applyAlignment="1">
      <alignment horizontal="left" vertical="center"/>
    </xf>
    <xf numFmtId="0" fontId="33" fillId="2" borderId="2" xfId="0" quotePrefix="1" applyFont="1" applyFill="1" applyBorder="1" applyAlignment="1">
      <alignment horizontal="left" vertical="center"/>
    </xf>
    <xf numFmtId="0" fontId="40" fillId="2" borderId="2" xfId="0" quotePrefix="1" applyFont="1" applyFill="1" applyBorder="1" applyAlignment="1">
      <alignment horizontal="left" vertical="center"/>
    </xf>
    <xf numFmtId="4" fontId="36" fillId="2" borderId="2" xfId="0" applyNumberFormat="1" applyFont="1" applyFill="1" applyBorder="1" applyAlignment="1">
      <alignment horizontal="center"/>
    </xf>
    <xf numFmtId="4" fontId="34" fillId="2" borderId="3" xfId="0" applyNumberFormat="1" applyFont="1" applyFill="1" applyBorder="1"/>
    <xf numFmtId="4" fontId="34" fillId="2" borderId="3" xfId="0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left" vertical="center"/>
    </xf>
    <xf numFmtId="0" fontId="37" fillId="0" borderId="1" xfId="0" applyFont="1" applyBorder="1"/>
    <xf numFmtId="0" fontId="37" fillId="0" borderId="2" xfId="0" applyFont="1" applyBorder="1"/>
    <xf numFmtId="0" fontId="37" fillId="3" borderId="4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left" vertical="center" wrapText="1"/>
    </xf>
    <xf numFmtId="4" fontId="36" fillId="7" borderId="4" xfId="0" applyNumberFormat="1" applyFont="1" applyFill="1" applyBorder="1" applyAlignment="1">
      <alignment horizontal="right" vertical="center"/>
    </xf>
    <xf numFmtId="4" fontId="34" fillId="7" borderId="4" xfId="0" applyNumberFormat="1" applyFont="1" applyFill="1" applyBorder="1" applyAlignment="1">
      <alignment horizontal="right" vertical="center"/>
    </xf>
    <xf numFmtId="4" fontId="36" fillId="7" borderId="2" xfId="0" applyNumberFormat="1" applyFont="1" applyFill="1" applyBorder="1" applyAlignment="1">
      <alignment horizontal="right" vertical="center"/>
    </xf>
    <xf numFmtId="0" fontId="30" fillId="6" borderId="4" xfId="0" applyFont="1" applyFill="1" applyBorder="1" applyAlignment="1">
      <alignment horizontal="left" vertical="center" wrapText="1"/>
    </xf>
    <xf numFmtId="4" fontId="36" fillId="6" borderId="4" xfId="0" applyNumberFormat="1" applyFont="1" applyFill="1" applyBorder="1" applyAlignment="1">
      <alignment horizontal="right"/>
    </xf>
    <xf numFmtId="4" fontId="34" fillId="6" borderId="4" xfId="0" applyNumberFormat="1" applyFont="1" applyFill="1" applyBorder="1" applyAlignment="1">
      <alignment horizontal="right" vertical="center"/>
    </xf>
    <xf numFmtId="4" fontId="36" fillId="6" borderId="2" xfId="0" applyNumberFormat="1" applyFont="1" applyFill="1" applyBorder="1" applyAlignment="1">
      <alignment horizontal="right"/>
    </xf>
    <xf numFmtId="4" fontId="35" fillId="6" borderId="3" xfId="0" applyNumberFormat="1" applyFont="1" applyFill="1" applyBorder="1"/>
    <xf numFmtId="0" fontId="41" fillId="5" borderId="4" xfId="1" applyFont="1" applyFill="1" applyBorder="1" applyAlignment="1">
      <alignment horizontal="left" vertical="center" wrapText="1"/>
    </xf>
    <xf numFmtId="0" fontId="41" fillId="5" borderId="4" xfId="1" applyFont="1" applyFill="1" applyBorder="1" applyAlignment="1">
      <alignment horizontal="left" vertical="top" wrapText="1"/>
    </xf>
    <xf numFmtId="4" fontId="41" fillId="5" borderId="4" xfId="1" applyNumberFormat="1" applyFont="1" applyFill="1" applyBorder="1" applyAlignment="1">
      <alignment horizontal="right"/>
    </xf>
    <xf numFmtId="4" fontId="34" fillId="5" borderId="4" xfId="0" applyNumberFormat="1" applyFont="1" applyFill="1" applyBorder="1" applyAlignment="1">
      <alignment horizontal="right" vertical="center"/>
    </xf>
    <xf numFmtId="4" fontId="41" fillId="5" borderId="2" xfId="1" applyNumberFormat="1" applyFont="1" applyFill="1" applyBorder="1" applyAlignment="1">
      <alignment horizontal="right"/>
    </xf>
    <xf numFmtId="4" fontId="35" fillId="5" borderId="3" xfId="0" applyNumberFormat="1" applyFont="1" applyFill="1" applyBorder="1"/>
    <xf numFmtId="0" fontId="36" fillId="2" borderId="4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4" fontId="30" fillId="2" borderId="4" xfId="0" applyNumberFormat="1" applyFont="1" applyFill="1" applyBorder="1" applyAlignment="1">
      <alignment horizontal="right"/>
    </xf>
    <xf numFmtId="4" fontId="34" fillId="2" borderId="4" xfId="0" applyNumberFormat="1" applyFont="1" applyFill="1" applyBorder="1" applyAlignment="1">
      <alignment horizontal="right" vertical="center"/>
    </xf>
    <xf numFmtId="4" fontId="30" fillId="2" borderId="2" xfId="0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left" vertical="center" wrapText="1" indent="1"/>
    </xf>
    <xf numFmtId="0" fontId="36" fillId="2" borderId="2" xfId="0" applyFont="1" applyFill="1" applyBorder="1" applyAlignment="1">
      <alignment horizontal="left" vertical="center" wrapText="1" indent="1"/>
    </xf>
    <xf numFmtId="0" fontId="36" fillId="2" borderId="4" xfId="0" applyFont="1" applyFill="1" applyBorder="1" applyAlignment="1">
      <alignment horizontal="left" vertical="center" wrapText="1" indent="1"/>
    </xf>
    <xf numFmtId="0" fontId="36" fillId="2" borderId="4" xfId="0" applyFont="1" applyFill="1" applyBorder="1" applyAlignment="1">
      <alignment horizontal="center" vertical="center" wrapText="1"/>
    </xf>
    <xf numFmtId="4" fontId="36" fillId="2" borderId="4" xfId="0" applyNumberFormat="1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wrapText="1"/>
    </xf>
    <xf numFmtId="0" fontId="36" fillId="2" borderId="6" xfId="0" applyFont="1" applyFill="1" applyBorder="1" applyAlignment="1">
      <alignment horizontal="left" vertical="center" wrapText="1" inden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horizontal="right"/>
    </xf>
    <xf numFmtId="4" fontId="34" fillId="2" borderId="6" xfId="0" applyNumberFormat="1" applyFont="1" applyFill="1" applyBorder="1" applyAlignment="1">
      <alignment horizontal="right" vertical="center"/>
    </xf>
    <xf numFmtId="3" fontId="36" fillId="2" borderId="6" xfId="0" applyNumberFormat="1" applyFont="1" applyFill="1" applyBorder="1" applyAlignment="1">
      <alignment horizontal="right" wrapText="1"/>
    </xf>
    <xf numFmtId="4" fontId="35" fillId="2" borderId="6" xfId="0" applyNumberFormat="1" applyFont="1" applyFill="1" applyBorder="1"/>
    <xf numFmtId="0" fontId="36" fillId="2" borderId="5" xfId="0" applyFont="1" applyFill="1" applyBorder="1" applyAlignment="1">
      <alignment horizontal="left" vertical="center" wrapText="1" inden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left" vertical="center" wrapText="1"/>
    </xf>
    <xf numFmtId="3" fontId="36" fillId="2" borderId="5" xfId="0" applyNumberFormat="1" applyFont="1" applyFill="1" applyBorder="1" applyAlignment="1">
      <alignment horizontal="right"/>
    </xf>
    <xf numFmtId="4" fontId="34" fillId="2" borderId="5" xfId="0" applyNumberFormat="1" applyFont="1" applyFill="1" applyBorder="1" applyAlignment="1">
      <alignment horizontal="right" vertical="center"/>
    </xf>
    <xf numFmtId="3" fontId="36" fillId="2" borderId="5" xfId="0" applyNumberFormat="1" applyFont="1" applyFill="1" applyBorder="1" applyAlignment="1">
      <alignment horizontal="right" wrapText="1"/>
    </xf>
    <xf numFmtId="4" fontId="35" fillId="2" borderId="5" xfId="0" applyNumberFormat="1" applyFont="1" applyFill="1" applyBorder="1"/>
    <xf numFmtId="4" fontId="35" fillId="2" borderId="3" xfId="0" applyNumberFormat="1" applyFont="1" applyFill="1" applyBorder="1"/>
    <xf numFmtId="4" fontId="36" fillId="2" borderId="6" xfId="0" applyNumberFormat="1" applyFont="1" applyFill="1" applyBorder="1" applyAlignment="1">
      <alignment horizontal="right"/>
    </xf>
    <xf numFmtId="4" fontId="36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1" fillId="2" borderId="1" xfId="0" quotePrefix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11" fillId="2" borderId="1" xfId="0" quotePrefix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6" fillId="2" borderId="1" xfId="0" applyFont="1" applyFill="1" applyBorder="1" applyAlignment="1">
      <alignment horizontal="left" vertical="center" wrapText="1" indent="1"/>
    </xf>
    <xf numFmtId="0" fontId="36" fillId="2" borderId="2" xfId="0" applyFont="1" applyFill="1" applyBorder="1" applyAlignment="1">
      <alignment horizontal="left" vertical="center" wrapText="1" indent="1"/>
    </xf>
    <xf numFmtId="0" fontId="36" fillId="2" borderId="4" xfId="0" applyFont="1" applyFill="1" applyBorder="1" applyAlignment="1">
      <alignment horizontal="left" vertical="center" wrapText="1" indent="1"/>
    </xf>
    <xf numFmtId="0" fontId="30" fillId="6" borderId="1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41" fillId="5" borderId="1" xfId="1" applyFont="1" applyFill="1" applyBorder="1" applyAlignment="1">
      <alignment horizontal="left" vertical="center" wrapText="1"/>
    </xf>
    <xf numFmtId="0" fontId="41" fillId="5" borderId="2" xfId="1" applyFont="1" applyFill="1" applyBorder="1" applyAlignment="1">
      <alignment horizontal="left" vertical="center" wrapText="1"/>
    </xf>
    <xf numFmtId="0" fontId="41" fillId="5" borderId="4" xfId="1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4" fontId="35" fillId="8" borderId="3" xfId="0" applyNumberFormat="1" applyFont="1" applyFill="1" applyBorder="1" applyAlignment="1">
      <alignment horizontal="center" vertical="center"/>
    </xf>
  </cellXfs>
  <cellStyles count="3">
    <cellStyle name="Neutralno" xfId="1" builtinId="28"/>
    <cellStyle name="Normal" xfId="2" xr:uid="{3EC4B80B-115F-44E8-900C-37D2AB2E085A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opLeftCell="A4" workbookViewId="0">
      <selection activeCell="M20" sqref="M20"/>
    </sheetView>
  </sheetViews>
  <sheetFormatPr defaultRowHeight="15" x14ac:dyDescent="0.25"/>
  <cols>
    <col min="5" max="5" width="22.42578125" customWidth="1"/>
    <col min="6" max="6" width="15.85546875" customWidth="1"/>
    <col min="7" max="7" width="15" style="43" customWidth="1"/>
    <col min="8" max="8" width="15.85546875" customWidth="1"/>
    <col min="9" max="9" width="15.85546875" style="43" customWidth="1"/>
    <col min="10" max="10" width="15.85546875" customWidth="1"/>
    <col min="11" max="11" width="15.85546875" style="43" customWidth="1"/>
    <col min="12" max="12" width="15.85546875" customWidth="1"/>
    <col min="13" max="13" width="15.85546875" style="43" customWidth="1"/>
    <col min="14" max="14" width="15.85546875" customWidth="1"/>
    <col min="15" max="15" width="16.140625" style="43" customWidth="1"/>
  </cols>
  <sheetData>
    <row r="1" spans="1:15" ht="25.5" customHeight="1" x14ac:dyDescent="0.25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46"/>
      <c r="N1" s="4"/>
    </row>
    <row r="2" spans="1:15" ht="25.5" customHeight="1" x14ac:dyDescent="0.25">
      <c r="A2" s="31"/>
      <c r="B2" s="31"/>
      <c r="C2" s="31"/>
      <c r="D2" s="31"/>
      <c r="E2" s="31"/>
      <c r="F2" s="31"/>
      <c r="G2" s="46"/>
      <c r="H2" s="31"/>
      <c r="I2" s="46"/>
      <c r="J2" s="31"/>
      <c r="K2" s="46"/>
      <c r="L2" s="31"/>
      <c r="M2" s="46"/>
      <c r="N2" s="4"/>
    </row>
    <row r="3" spans="1:15" ht="15.75" x14ac:dyDescent="0.2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71"/>
      <c r="M3" s="171"/>
      <c r="N3" s="171"/>
    </row>
    <row r="4" spans="1:15" ht="18" x14ac:dyDescent="0.25">
      <c r="A4" s="4"/>
      <c r="B4" s="4"/>
      <c r="C4" s="4"/>
      <c r="D4" s="4"/>
      <c r="E4" s="4"/>
      <c r="F4" s="4"/>
      <c r="G4" s="46"/>
      <c r="H4" s="4"/>
      <c r="I4" s="46"/>
      <c r="J4" s="4"/>
      <c r="K4" s="46"/>
      <c r="L4" s="5"/>
      <c r="M4" s="44"/>
      <c r="N4" s="5"/>
    </row>
    <row r="5" spans="1:15" ht="18" customHeight="1" x14ac:dyDescent="0.25">
      <c r="A5" s="167" t="s">
        <v>40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5" ht="18" x14ac:dyDescent="0.25">
      <c r="A6" s="1"/>
      <c r="B6" s="2"/>
      <c r="C6" s="2"/>
      <c r="D6" s="2"/>
      <c r="E6" s="6"/>
      <c r="F6" s="7"/>
      <c r="G6" s="47"/>
      <c r="H6" s="7"/>
      <c r="I6" s="47"/>
      <c r="J6" s="7"/>
      <c r="K6" s="47"/>
      <c r="L6" s="7"/>
      <c r="M6" s="47"/>
      <c r="N6" s="26" t="s">
        <v>44</v>
      </c>
    </row>
    <row r="7" spans="1:15" ht="25.5" x14ac:dyDescent="0.25">
      <c r="A7" s="21"/>
      <c r="B7" s="22"/>
      <c r="C7" s="22"/>
      <c r="D7" s="23"/>
      <c r="E7" s="24"/>
      <c r="F7" s="3" t="s">
        <v>42</v>
      </c>
      <c r="G7" s="48" t="s">
        <v>101</v>
      </c>
      <c r="H7" s="3" t="s">
        <v>107</v>
      </c>
      <c r="I7" s="48" t="s">
        <v>102</v>
      </c>
      <c r="J7" s="3" t="s">
        <v>103</v>
      </c>
      <c r="K7" s="48" t="s">
        <v>108</v>
      </c>
      <c r="L7" s="3" t="s">
        <v>48</v>
      </c>
      <c r="M7" s="48" t="s">
        <v>105</v>
      </c>
      <c r="N7" s="3" t="s">
        <v>49</v>
      </c>
      <c r="O7" s="48" t="s">
        <v>104</v>
      </c>
    </row>
    <row r="8" spans="1:15" x14ac:dyDescent="0.25">
      <c r="A8" s="172" t="s">
        <v>0</v>
      </c>
      <c r="B8" s="166"/>
      <c r="C8" s="166"/>
      <c r="D8" s="166"/>
      <c r="E8" s="173"/>
      <c r="F8" s="32">
        <f>F9+F10</f>
        <v>3155514.23</v>
      </c>
      <c r="G8" s="40">
        <f>F8/7.5345</f>
        <v>418808.71059791622</v>
      </c>
      <c r="H8" s="32">
        <f>H9+H10</f>
        <v>3768510</v>
      </c>
      <c r="I8" s="40">
        <f>H8/7.5345</f>
        <v>500167.2307386024</v>
      </c>
      <c r="J8" s="32">
        <f t="shared" ref="J8:N8" si="0">J9+J10</f>
        <v>4502089.79</v>
      </c>
      <c r="K8" s="29">
        <f t="shared" si="0"/>
        <v>597530</v>
      </c>
      <c r="L8" s="32">
        <f t="shared" si="0"/>
        <v>4502089.79</v>
      </c>
      <c r="M8" s="40">
        <f>L8/7.5345</f>
        <v>597530.00066361402</v>
      </c>
      <c r="N8" s="65">
        <f t="shared" si="0"/>
        <v>4502089.79</v>
      </c>
      <c r="O8" s="66">
        <f>N8/7.5345</f>
        <v>597530.00066361402</v>
      </c>
    </row>
    <row r="9" spans="1:15" x14ac:dyDescent="0.25">
      <c r="A9" s="172" t="s">
        <v>1</v>
      </c>
      <c r="B9" s="166"/>
      <c r="C9" s="166"/>
      <c r="D9" s="166"/>
      <c r="E9" s="173"/>
      <c r="F9" s="32">
        <v>3155514.23</v>
      </c>
      <c r="G9" s="40">
        <f t="shared" ref="G9:G14" si="1">F9/7.5345</f>
        <v>418808.71059791622</v>
      </c>
      <c r="H9" s="32">
        <v>3768510</v>
      </c>
      <c r="I9" s="40">
        <f t="shared" ref="I9:I14" si="2">H9/7.5345</f>
        <v>500167.2307386024</v>
      </c>
      <c r="J9" s="32">
        <v>4502089.79</v>
      </c>
      <c r="K9" s="40">
        <v>597530</v>
      </c>
      <c r="L9" s="32">
        <v>4502089.79</v>
      </c>
      <c r="M9" s="40">
        <f t="shared" ref="M9:M14" si="3">L9/7.5345</f>
        <v>597530.00066361402</v>
      </c>
      <c r="N9" s="65">
        <v>4502089.79</v>
      </c>
      <c r="O9" s="66">
        <f t="shared" ref="O9:O14" si="4">N9/7.5345</f>
        <v>597530.00066361402</v>
      </c>
    </row>
    <row r="10" spans="1:15" x14ac:dyDescent="0.25">
      <c r="A10" s="174" t="s">
        <v>2</v>
      </c>
      <c r="B10" s="173"/>
      <c r="C10" s="173"/>
      <c r="D10" s="173"/>
      <c r="E10" s="173"/>
      <c r="F10" s="32"/>
      <c r="G10" s="40">
        <f t="shared" si="1"/>
        <v>0</v>
      </c>
      <c r="H10" s="32">
        <v>0</v>
      </c>
      <c r="I10" s="40">
        <f t="shared" si="2"/>
        <v>0</v>
      </c>
      <c r="J10" s="32">
        <v>0</v>
      </c>
      <c r="K10" s="40">
        <f t="shared" ref="K10:K14" si="5">J10/7.5345</f>
        <v>0</v>
      </c>
      <c r="L10" s="32">
        <v>0</v>
      </c>
      <c r="M10" s="40">
        <f t="shared" si="3"/>
        <v>0</v>
      </c>
      <c r="N10" s="65">
        <v>0</v>
      </c>
      <c r="O10" s="66">
        <f t="shared" si="4"/>
        <v>0</v>
      </c>
    </row>
    <row r="11" spans="1:15" x14ac:dyDescent="0.25">
      <c r="A11" s="67" t="s">
        <v>3</v>
      </c>
      <c r="B11" s="64"/>
      <c r="C11" s="64"/>
      <c r="D11" s="64"/>
      <c r="E11" s="64"/>
      <c r="F11" s="32">
        <f>F12+F13</f>
        <v>3553953.4699999997</v>
      </c>
      <c r="G11" s="40">
        <f t="shared" si="1"/>
        <v>471690.68551330542</v>
      </c>
      <c r="H11" s="32">
        <f>H12+H13</f>
        <v>3639176.56</v>
      </c>
      <c r="I11" s="40">
        <f t="shared" si="2"/>
        <v>483001.73335987789</v>
      </c>
      <c r="J11" s="32">
        <f t="shared" ref="J11:N11" si="6">J12+J13</f>
        <v>4372760.0999999996</v>
      </c>
      <c r="K11" s="29">
        <f t="shared" si="6"/>
        <v>580364.99993363861</v>
      </c>
      <c r="L11" s="32">
        <f t="shared" si="6"/>
        <v>4472757.99</v>
      </c>
      <c r="M11" s="40">
        <f t="shared" si="3"/>
        <v>593637.00179175788</v>
      </c>
      <c r="N11" s="65">
        <f t="shared" si="6"/>
        <v>4506090.6099999994</v>
      </c>
      <c r="O11" s="66">
        <f t="shared" si="4"/>
        <v>598061.00072997529</v>
      </c>
    </row>
    <row r="12" spans="1:15" x14ac:dyDescent="0.25">
      <c r="A12" s="165" t="s">
        <v>4</v>
      </c>
      <c r="B12" s="166"/>
      <c r="C12" s="166"/>
      <c r="D12" s="166"/>
      <c r="E12" s="166"/>
      <c r="F12" s="32">
        <v>3168583.63</v>
      </c>
      <c r="G12" s="40">
        <f t="shared" si="1"/>
        <v>420543.31807021034</v>
      </c>
      <c r="H12" s="32">
        <v>3632176.56</v>
      </c>
      <c r="I12" s="40">
        <f t="shared" si="2"/>
        <v>482072.67370097549</v>
      </c>
      <c r="J12" s="32">
        <v>4365760.55</v>
      </c>
      <c r="K12" s="40">
        <v>579436</v>
      </c>
      <c r="L12" s="32">
        <v>4465758.4400000004</v>
      </c>
      <c r="M12" s="40">
        <f t="shared" si="3"/>
        <v>592708.00185811939</v>
      </c>
      <c r="N12" s="68">
        <v>4499091.0599999996</v>
      </c>
      <c r="O12" s="66">
        <f t="shared" si="4"/>
        <v>597132.0007963368</v>
      </c>
    </row>
    <row r="13" spans="1:15" x14ac:dyDescent="0.25">
      <c r="A13" s="174" t="s">
        <v>5</v>
      </c>
      <c r="B13" s="173"/>
      <c r="C13" s="173"/>
      <c r="D13" s="173"/>
      <c r="E13" s="173"/>
      <c r="F13" s="32">
        <v>385369.84</v>
      </c>
      <c r="G13" s="40">
        <f t="shared" si="1"/>
        <v>51147.3674430951</v>
      </c>
      <c r="H13" s="32">
        <v>7000</v>
      </c>
      <c r="I13" s="40">
        <f t="shared" si="2"/>
        <v>929.05965890238235</v>
      </c>
      <c r="J13" s="32">
        <v>6999.55</v>
      </c>
      <c r="K13" s="40">
        <f t="shared" si="5"/>
        <v>928.99993363859573</v>
      </c>
      <c r="L13" s="32">
        <v>6999.55</v>
      </c>
      <c r="M13" s="40">
        <f t="shared" si="3"/>
        <v>928.99993363859573</v>
      </c>
      <c r="N13" s="68">
        <v>6999.55</v>
      </c>
      <c r="O13" s="66">
        <f t="shared" si="4"/>
        <v>928.99993363859573</v>
      </c>
    </row>
    <row r="14" spans="1:15" x14ac:dyDescent="0.25">
      <c r="A14" s="165" t="s">
        <v>6</v>
      </c>
      <c r="B14" s="166"/>
      <c r="C14" s="166"/>
      <c r="D14" s="166"/>
      <c r="E14" s="166"/>
      <c r="F14" s="32">
        <f>F8-F11</f>
        <v>-398439.23999999976</v>
      </c>
      <c r="G14" s="40">
        <f t="shared" si="1"/>
        <v>-52881.974915389175</v>
      </c>
      <c r="H14" s="32">
        <f t="shared" ref="H14:N14" si="7">H8-H11</f>
        <v>129333.43999999994</v>
      </c>
      <c r="I14" s="40">
        <f t="shared" si="2"/>
        <v>17165.497378724525</v>
      </c>
      <c r="J14" s="32">
        <f t="shared" si="7"/>
        <v>129329.69000000041</v>
      </c>
      <c r="K14" s="40">
        <f t="shared" si="5"/>
        <v>17164.999668193032</v>
      </c>
      <c r="L14" s="32">
        <f t="shared" si="7"/>
        <v>29331.799999999814</v>
      </c>
      <c r="M14" s="40">
        <f t="shared" si="3"/>
        <v>3892.9988718561035</v>
      </c>
      <c r="N14" s="65">
        <f t="shared" si="7"/>
        <v>-4000.8199999993667</v>
      </c>
      <c r="O14" s="66">
        <f t="shared" si="4"/>
        <v>-531.00006636132014</v>
      </c>
    </row>
    <row r="15" spans="1:15" ht="18" x14ac:dyDescent="0.25">
      <c r="A15" s="69"/>
      <c r="B15" s="70"/>
      <c r="C15" s="70"/>
      <c r="D15" s="70"/>
      <c r="E15" s="70"/>
      <c r="F15" s="70"/>
      <c r="G15" s="71"/>
      <c r="H15" s="70"/>
      <c r="I15" s="71"/>
      <c r="J15" s="72"/>
      <c r="K15" s="73"/>
      <c r="L15" s="72"/>
      <c r="M15" s="73"/>
      <c r="N15" s="72"/>
      <c r="O15" s="74"/>
    </row>
    <row r="16" spans="1:15" ht="18" customHeight="1" x14ac:dyDescent="0.25">
      <c r="A16" s="169" t="s">
        <v>41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75"/>
    </row>
    <row r="17" spans="1:15" ht="18" x14ac:dyDescent="0.25">
      <c r="A17" s="69"/>
      <c r="B17" s="70"/>
      <c r="C17" s="70"/>
      <c r="D17" s="70"/>
      <c r="E17" s="70"/>
      <c r="F17" s="70"/>
      <c r="G17" s="71"/>
      <c r="H17" s="70"/>
      <c r="I17" s="71"/>
      <c r="J17" s="72"/>
      <c r="K17" s="73"/>
      <c r="L17" s="72"/>
      <c r="M17" s="73"/>
      <c r="N17" s="72"/>
      <c r="O17" s="76"/>
    </row>
    <row r="18" spans="1:15" ht="43.5" customHeight="1" x14ac:dyDescent="0.25">
      <c r="A18" s="77"/>
      <c r="B18" s="78"/>
      <c r="C18" s="78"/>
      <c r="D18" s="79"/>
      <c r="E18" s="80"/>
      <c r="F18" s="3" t="s">
        <v>12</v>
      </c>
      <c r="G18" s="48" t="s">
        <v>101</v>
      </c>
      <c r="H18" s="3" t="s">
        <v>13</v>
      </c>
      <c r="I18" s="48" t="s">
        <v>102</v>
      </c>
      <c r="J18" s="3" t="s">
        <v>47</v>
      </c>
      <c r="K18" s="48" t="s">
        <v>108</v>
      </c>
      <c r="L18" s="3" t="s">
        <v>48</v>
      </c>
      <c r="M18" s="48" t="s">
        <v>105</v>
      </c>
      <c r="N18" s="37" t="s">
        <v>49</v>
      </c>
      <c r="O18" s="53" t="s">
        <v>104</v>
      </c>
    </row>
    <row r="19" spans="1:15" ht="15.75" customHeight="1" x14ac:dyDescent="0.25">
      <c r="A19" s="172" t="s">
        <v>8</v>
      </c>
      <c r="B19" s="175"/>
      <c r="C19" s="175"/>
      <c r="D19" s="175"/>
      <c r="E19" s="176"/>
      <c r="F19" s="32">
        <v>400000</v>
      </c>
      <c r="G19" s="40">
        <f>F19/7.5345</f>
        <v>53089.123365850421</v>
      </c>
      <c r="H19" s="32">
        <v>0</v>
      </c>
      <c r="I19" s="40">
        <f>H19/7.5345</f>
        <v>0</v>
      </c>
      <c r="J19" s="32">
        <v>0</v>
      </c>
      <c r="K19" s="40">
        <f>J19/7.5345</f>
        <v>0</v>
      </c>
      <c r="L19" s="32">
        <v>0</v>
      </c>
      <c r="M19" s="40">
        <f>L19/7.5345</f>
        <v>0</v>
      </c>
      <c r="N19" s="65">
        <v>0</v>
      </c>
      <c r="O19" s="66">
        <f>N19/7.5345</f>
        <v>0</v>
      </c>
    </row>
    <row r="20" spans="1:15" x14ac:dyDescent="0.25">
      <c r="A20" s="172" t="s">
        <v>9</v>
      </c>
      <c r="B20" s="166"/>
      <c r="C20" s="166"/>
      <c r="D20" s="166"/>
      <c r="E20" s="166"/>
      <c r="F20" s="32">
        <v>100000.08</v>
      </c>
      <c r="G20" s="40">
        <f t="shared" ref="G20:G21" si="8">F20/7.5345</f>
        <v>13272.291459287278</v>
      </c>
      <c r="H20" s="32">
        <v>133333.44</v>
      </c>
      <c r="I20" s="40">
        <f t="shared" ref="I20:I21" si="9">H20/7.5345</f>
        <v>17696.388612383038</v>
      </c>
      <c r="J20" s="32">
        <v>133330.51</v>
      </c>
      <c r="K20" s="40">
        <f t="shared" ref="K20:K21" si="10">J20/7.5345</f>
        <v>17695.999734554385</v>
      </c>
      <c r="L20" s="32">
        <v>33332.620000000003</v>
      </c>
      <c r="M20" s="40">
        <f t="shared" ref="M20:M21" si="11">L20/7.5345</f>
        <v>4423.9989382175327</v>
      </c>
      <c r="N20" s="65">
        <v>0</v>
      </c>
      <c r="O20" s="66">
        <f t="shared" ref="O20:O21" si="12">N20/7.5345</f>
        <v>0</v>
      </c>
    </row>
    <row r="21" spans="1:15" x14ac:dyDescent="0.25">
      <c r="A21" s="165" t="s">
        <v>10</v>
      </c>
      <c r="B21" s="166"/>
      <c r="C21" s="166"/>
      <c r="D21" s="166"/>
      <c r="E21" s="166"/>
      <c r="F21" s="32">
        <v>0</v>
      </c>
      <c r="G21" s="40">
        <f t="shared" si="8"/>
        <v>0</v>
      </c>
      <c r="H21" s="32">
        <v>0</v>
      </c>
      <c r="I21" s="40">
        <f t="shared" si="9"/>
        <v>0</v>
      </c>
      <c r="J21" s="32">
        <v>0</v>
      </c>
      <c r="K21" s="40">
        <f t="shared" si="10"/>
        <v>0</v>
      </c>
      <c r="L21" s="32">
        <v>0</v>
      </c>
      <c r="M21" s="40">
        <f t="shared" si="11"/>
        <v>0</v>
      </c>
      <c r="N21" s="65">
        <v>0</v>
      </c>
      <c r="O21" s="66">
        <f t="shared" si="12"/>
        <v>0</v>
      </c>
    </row>
    <row r="22" spans="1:15" ht="18" x14ac:dyDescent="0.25">
      <c r="A22" s="81"/>
      <c r="B22" s="70"/>
      <c r="C22" s="70"/>
      <c r="D22" s="70"/>
      <c r="E22" s="70"/>
      <c r="F22" s="70"/>
      <c r="G22" s="71"/>
      <c r="H22" s="70"/>
      <c r="I22" s="71"/>
      <c r="J22" s="72"/>
      <c r="K22" s="73"/>
      <c r="L22" s="72"/>
      <c r="M22" s="73"/>
      <c r="N22" s="72"/>
      <c r="O22" s="74"/>
    </row>
    <row r="23" spans="1:15" ht="18" customHeight="1" x14ac:dyDescent="0.25">
      <c r="A23" s="169" t="s">
        <v>52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75"/>
    </row>
    <row r="24" spans="1:15" ht="18" x14ac:dyDescent="0.25">
      <c r="A24" s="81"/>
      <c r="B24" s="70"/>
      <c r="C24" s="70"/>
      <c r="D24" s="70"/>
      <c r="E24" s="70"/>
      <c r="F24" s="70"/>
      <c r="G24" s="71"/>
      <c r="H24" s="70"/>
      <c r="I24" s="71"/>
      <c r="J24" s="72"/>
      <c r="K24" s="73"/>
      <c r="L24" s="72"/>
      <c r="M24" s="73"/>
      <c r="N24" s="72"/>
      <c r="O24" s="76"/>
    </row>
    <row r="25" spans="1:15" ht="25.5" x14ac:dyDescent="0.25">
      <c r="A25" s="77"/>
      <c r="B25" s="78"/>
      <c r="C25" s="78"/>
      <c r="D25" s="79"/>
      <c r="E25" s="80"/>
      <c r="F25" s="3" t="s">
        <v>12</v>
      </c>
      <c r="G25" s="48" t="s">
        <v>101</v>
      </c>
      <c r="H25" s="3" t="s">
        <v>13</v>
      </c>
      <c r="I25" s="48" t="s">
        <v>102</v>
      </c>
      <c r="J25" s="3" t="s">
        <v>47</v>
      </c>
      <c r="K25" s="48" t="s">
        <v>108</v>
      </c>
      <c r="L25" s="3" t="s">
        <v>48</v>
      </c>
      <c r="M25" s="48" t="s">
        <v>105</v>
      </c>
      <c r="N25" s="37" t="s">
        <v>49</v>
      </c>
      <c r="O25" s="53" t="s">
        <v>104</v>
      </c>
    </row>
    <row r="26" spans="1:15" x14ac:dyDescent="0.25">
      <c r="A26" s="181" t="s">
        <v>43</v>
      </c>
      <c r="B26" s="182"/>
      <c r="C26" s="182"/>
      <c r="D26" s="182"/>
      <c r="E26" s="183"/>
      <c r="F26" s="36">
        <v>98368.47</v>
      </c>
      <c r="G26" s="82">
        <f>F26/7.5345</f>
        <v>13055.73959784989</v>
      </c>
      <c r="H26" s="36"/>
      <c r="I26" s="82">
        <f>H26/7.5345</f>
        <v>0</v>
      </c>
      <c r="J26" s="36"/>
      <c r="K26" s="82">
        <f>J26/7.5345</f>
        <v>0</v>
      </c>
      <c r="L26" s="36"/>
      <c r="M26" s="82">
        <f>L26/7.5345</f>
        <v>0</v>
      </c>
      <c r="N26" s="68"/>
      <c r="O26" s="66">
        <f>N26/7.5345</f>
        <v>0</v>
      </c>
    </row>
    <row r="27" spans="1:15" ht="30" customHeight="1" x14ac:dyDescent="0.25">
      <c r="A27" s="181" t="s">
        <v>7</v>
      </c>
      <c r="B27" s="182"/>
      <c r="C27" s="182"/>
      <c r="D27" s="182"/>
      <c r="E27" s="183"/>
      <c r="F27" s="36">
        <v>70.849999999999994</v>
      </c>
      <c r="G27" s="82">
        <f>F27/7.5345</f>
        <v>9.4034109761762554</v>
      </c>
      <c r="H27" s="36">
        <v>4000</v>
      </c>
      <c r="I27" s="82">
        <f>H27/7.5345</f>
        <v>530.89123365850423</v>
      </c>
      <c r="J27" s="36">
        <v>4000.82</v>
      </c>
      <c r="K27" s="82">
        <f>J27/7.5345</f>
        <v>531.00006636140415</v>
      </c>
      <c r="L27" s="36">
        <v>4000.82</v>
      </c>
      <c r="M27" s="82">
        <f>L27/7.5345</f>
        <v>531.00006636140415</v>
      </c>
      <c r="N27" s="68">
        <v>4000.82</v>
      </c>
      <c r="O27" s="66">
        <f>N27/7.5345</f>
        <v>531.00006636140415</v>
      </c>
    </row>
    <row r="28" spans="1:15" x14ac:dyDescent="0.25">
      <c r="O28" s="51"/>
    </row>
    <row r="29" spans="1:15" x14ac:dyDescent="0.25">
      <c r="O29" s="52"/>
    </row>
    <row r="30" spans="1:15" x14ac:dyDescent="0.25">
      <c r="A30" s="179" t="s">
        <v>11</v>
      </c>
      <c r="B30" s="180"/>
      <c r="C30" s="180"/>
      <c r="D30" s="180"/>
      <c r="E30" s="180"/>
      <c r="F30" s="25">
        <v>0</v>
      </c>
      <c r="G30" s="49"/>
      <c r="H30" s="25">
        <v>0</v>
      </c>
      <c r="I30" s="49"/>
      <c r="J30" s="25">
        <v>0</v>
      </c>
      <c r="K30" s="49"/>
      <c r="L30" s="25">
        <v>0</v>
      </c>
      <c r="M30" s="49"/>
      <c r="N30" s="38">
        <v>0</v>
      </c>
      <c r="O30" s="39"/>
    </row>
    <row r="31" spans="1:15" x14ac:dyDescent="0.25">
      <c r="A31" s="33"/>
      <c r="B31" s="34"/>
      <c r="C31" s="34"/>
      <c r="D31" s="34"/>
      <c r="E31" s="34"/>
      <c r="F31" s="35"/>
      <c r="G31" s="50"/>
      <c r="H31" s="35"/>
      <c r="I31" s="50"/>
      <c r="J31" s="35"/>
      <c r="K31" s="50"/>
      <c r="L31" s="35"/>
      <c r="M31" s="50"/>
      <c r="N31" s="35"/>
    </row>
    <row r="32" spans="1:15" ht="21.75" customHeight="1" x14ac:dyDescent="0.25">
      <c r="A32" s="184" t="s">
        <v>106</v>
      </c>
      <c r="B32" s="184"/>
      <c r="C32" s="184"/>
      <c r="D32" s="184"/>
      <c r="E32" s="184"/>
      <c r="F32" s="184"/>
      <c r="G32" s="184"/>
      <c r="H32" s="184"/>
      <c r="I32" s="184"/>
      <c r="J32" s="35"/>
      <c r="K32" s="50"/>
      <c r="L32" s="35"/>
      <c r="M32" s="50"/>
      <c r="N32" s="35"/>
    </row>
    <row r="33" spans="1:14" ht="11.25" customHeight="1" x14ac:dyDescent="0.25">
      <c r="A33" s="14"/>
      <c r="B33" s="15"/>
      <c r="C33" s="15"/>
      <c r="D33" s="15"/>
      <c r="E33" s="15"/>
      <c r="F33" s="16"/>
      <c r="G33" s="50"/>
      <c r="H33" s="16"/>
      <c r="I33" s="50"/>
      <c r="J33" s="16"/>
      <c r="K33" s="50"/>
      <c r="L33" s="16"/>
      <c r="M33" s="50"/>
      <c r="N33" s="16"/>
    </row>
    <row r="34" spans="1:14" ht="29.25" customHeight="1" x14ac:dyDescent="0.25">
      <c r="A34" s="177" t="s">
        <v>53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</row>
    <row r="35" spans="1:14" ht="8.25" customHeight="1" x14ac:dyDescent="0.25"/>
    <row r="36" spans="1:14" x14ac:dyDescent="0.25">
      <c r="A36" s="177" t="s">
        <v>45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4" ht="8.25" customHeight="1" x14ac:dyDescent="0.25"/>
    <row r="38" spans="1:14" ht="29.25" customHeight="1" x14ac:dyDescent="0.25">
      <c r="A38" s="177" t="s">
        <v>46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x14ac:dyDescent="0.25">
      <c r="H39" t="s">
        <v>62</v>
      </c>
    </row>
  </sheetData>
  <mergeCells count="21">
    <mergeCell ref="A38:N38"/>
    <mergeCell ref="A23:N23"/>
    <mergeCell ref="A34:N34"/>
    <mergeCell ref="A30:E30"/>
    <mergeCell ref="A36:N36"/>
    <mergeCell ref="A26:E26"/>
    <mergeCell ref="A27:E27"/>
    <mergeCell ref="A32:I32"/>
    <mergeCell ref="A19:E19"/>
    <mergeCell ref="A20:E20"/>
    <mergeCell ref="A21:E21"/>
    <mergeCell ref="A13:E13"/>
    <mergeCell ref="A14:E14"/>
    <mergeCell ref="A1:L1"/>
    <mergeCell ref="A12:E12"/>
    <mergeCell ref="A5:N5"/>
    <mergeCell ref="A16:N16"/>
    <mergeCell ref="A3:N3"/>
    <mergeCell ref="A8:E8"/>
    <mergeCell ref="A9:E9"/>
    <mergeCell ref="A10:E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13" workbookViewId="0">
      <selection activeCell="M43" sqref="M43"/>
    </sheetView>
  </sheetViews>
  <sheetFormatPr defaultRowHeight="15" x14ac:dyDescent="0.25"/>
  <cols>
    <col min="1" max="1" width="3.85546875" customWidth="1"/>
    <col min="2" max="3" width="4.5703125" customWidth="1"/>
    <col min="4" max="4" width="29.28515625" customWidth="1"/>
    <col min="5" max="5" width="10.42578125" customWidth="1"/>
    <col min="6" max="6" width="9.140625" style="43" customWidth="1"/>
    <col min="7" max="7" width="10.42578125" customWidth="1"/>
    <col min="8" max="8" width="9.140625" style="43" customWidth="1"/>
    <col min="9" max="9" width="10.42578125" customWidth="1"/>
    <col min="10" max="10" width="9.140625" style="43" customWidth="1"/>
    <col min="11" max="11" width="10.42578125" customWidth="1"/>
    <col min="12" max="12" width="9.140625" style="43" customWidth="1"/>
    <col min="13" max="13" width="10.42578125" customWidth="1"/>
    <col min="14" max="14" width="9.140625" style="43" customWidth="1"/>
  </cols>
  <sheetData>
    <row r="1" spans="1:14" ht="36.75" customHeight="1" x14ac:dyDescent="0.25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11.25" customHeight="1" x14ac:dyDescent="0.25">
      <c r="A2" s="4"/>
      <c r="B2" s="4"/>
      <c r="C2" s="4"/>
      <c r="D2" s="4"/>
      <c r="E2" s="4"/>
      <c r="F2" s="41"/>
      <c r="G2" s="4"/>
      <c r="H2" s="41"/>
      <c r="I2" s="4"/>
      <c r="J2" s="41"/>
      <c r="K2" s="4"/>
      <c r="L2" s="41"/>
      <c r="M2" s="4"/>
    </row>
    <row r="3" spans="1:14" ht="15.75" x14ac:dyDescent="0.2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71"/>
      <c r="L3" s="171"/>
      <c r="M3" s="171"/>
    </row>
    <row r="4" spans="1:14" ht="10.5" customHeight="1" x14ac:dyDescent="0.25">
      <c r="A4" s="4"/>
      <c r="B4" s="4"/>
      <c r="C4" s="4"/>
      <c r="D4" s="4"/>
      <c r="E4" s="4"/>
      <c r="F4" s="41"/>
      <c r="G4" s="4"/>
      <c r="H4" s="41"/>
      <c r="I4" s="4"/>
      <c r="J4" s="41"/>
      <c r="K4" s="5"/>
      <c r="L4" s="44"/>
      <c r="M4" s="5"/>
    </row>
    <row r="5" spans="1:14" ht="18" customHeight="1" x14ac:dyDescent="0.25">
      <c r="A5" s="167" t="s">
        <v>15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4" ht="9.75" customHeight="1" x14ac:dyDescent="0.25">
      <c r="A6" s="4"/>
      <c r="B6" s="4"/>
      <c r="C6" s="4"/>
      <c r="D6" s="4"/>
      <c r="E6" s="4"/>
      <c r="F6" s="41"/>
      <c r="G6" s="4"/>
      <c r="H6" s="41"/>
      <c r="I6" s="4"/>
      <c r="J6" s="41"/>
      <c r="K6" s="5"/>
      <c r="L6" s="44"/>
      <c r="M6" s="5"/>
    </row>
    <row r="7" spans="1:14" ht="15.75" x14ac:dyDescent="0.25">
      <c r="A7" s="167" t="s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4" ht="12.75" customHeight="1" x14ac:dyDescent="0.25">
      <c r="A8" s="4"/>
      <c r="B8" s="4"/>
      <c r="C8" s="4"/>
      <c r="D8" s="4"/>
      <c r="E8" s="4"/>
      <c r="F8" s="41"/>
      <c r="G8" s="4"/>
      <c r="H8" s="41"/>
      <c r="I8" s="4"/>
      <c r="J8" s="41"/>
      <c r="K8" s="5"/>
      <c r="L8" s="44"/>
      <c r="M8" s="5"/>
    </row>
    <row r="9" spans="1:14" ht="33.75" x14ac:dyDescent="0.25">
      <c r="A9" s="99" t="s">
        <v>16</v>
      </c>
      <c r="B9" s="89" t="s">
        <v>17</v>
      </c>
      <c r="C9" s="89" t="s">
        <v>18</v>
      </c>
      <c r="D9" s="89" t="s">
        <v>14</v>
      </c>
      <c r="E9" s="89" t="s">
        <v>12</v>
      </c>
      <c r="F9" s="100" t="s">
        <v>109</v>
      </c>
      <c r="G9" s="99" t="s">
        <v>13</v>
      </c>
      <c r="H9" s="101" t="s">
        <v>110</v>
      </c>
      <c r="I9" s="99" t="s">
        <v>47</v>
      </c>
      <c r="J9" s="101" t="s">
        <v>108</v>
      </c>
      <c r="K9" s="99" t="s">
        <v>48</v>
      </c>
      <c r="L9" s="101" t="s">
        <v>105</v>
      </c>
      <c r="M9" s="99" t="s">
        <v>49</v>
      </c>
      <c r="N9" s="101" t="s">
        <v>104</v>
      </c>
    </row>
    <row r="10" spans="1:14" ht="15.75" customHeight="1" x14ac:dyDescent="0.25">
      <c r="A10" s="90">
        <v>6</v>
      </c>
      <c r="B10" s="90"/>
      <c r="C10" s="90"/>
      <c r="D10" s="90" t="s">
        <v>19</v>
      </c>
      <c r="E10" s="102">
        <f t="shared" ref="E10:G10" si="0">E11+E13+E15+E17+E20</f>
        <v>3155514.2300000004</v>
      </c>
      <c r="F10" s="102">
        <f>E10/7.5345</f>
        <v>418808.71059791627</v>
      </c>
      <c r="G10" s="102">
        <f t="shared" si="0"/>
        <v>3768510</v>
      </c>
      <c r="H10" s="102">
        <f>G10/7.5345</f>
        <v>500167.2307386024</v>
      </c>
      <c r="I10" s="102">
        <f>I11+I13+I15+I17+I20</f>
        <v>4502089.79</v>
      </c>
      <c r="J10" s="102">
        <f>I10/7.5345</f>
        <v>597530.00066361402</v>
      </c>
      <c r="K10" s="102">
        <f t="shared" ref="K10:M10" si="1">K11+K13+K15+K17+K20</f>
        <v>4502089.79</v>
      </c>
      <c r="L10" s="102">
        <f>K10/7.5345</f>
        <v>597530.00066361402</v>
      </c>
      <c r="M10" s="102">
        <f t="shared" si="1"/>
        <v>4502089.79</v>
      </c>
      <c r="N10" s="103">
        <f>M10/7.5345</f>
        <v>597530.00066361402</v>
      </c>
    </row>
    <row r="11" spans="1:14" ht="28.5" customHeight="1" x14ac:dyDescent="0.25">
      <c r="A11" s="91"/>
      <c r="B11" s="91">
        <v>63</v>
      </c>
      <c r="C11" s="91"/>
      <c r="D11" s="91" t="s">
        <v>50</v>
      </c>
      <c r="E11" s="104">
        <f t="shared" ref="E11:G11" si="2">E12</f>
        <v>57785</v>
      </c>
      <c r="F11" s="102">
        <f t="shared" ref="F11:F28" si="3">E11/7.5345</f>
        <v>7669.387484239166</v>
      </c>
      <c r="G11" s="104">
        <f t="shared" si="2"/>
        <v>67000</v>
      </c>
      <c r="H11" s="102">
        <f t="shared" ref="H11:H28" si="4">G11/7.5345</f>
        <v>8892.428163779945</v>
      </c>
      <c r="I11" s="104">
        <f>I12</f>
        <v>62001.4</v>
      </c>
      <c r="J11" s="102">
        <f t="shared" ref="J11:J28" si="5">I11/7.5345</f>
        <v>8228.9999336385954</v>
      </c>
      <c r="K11" s="104">
        <f t="shared" ref="K11:M11" si="6">K12</f>
        <v>62001.4</v>
      </c>
      <c r="L11" s="102">
        <f t="shared" ref="L11:L28" si="7">K11/7.5345</f>
        <v>8228.9999336385954</v>
      </c>
      <c r="M11" s="104">
        <f t="shared" si="6"/>
        <v>62001.4</v>
      </c>
      <c r="N11" s="103">
        <f t="shared" ref="N11:N28" si="8">M11/7.5345</f>
        <v>8228.9999336385954</v>
      </c>
    </row>
    <row r="12" spans="1:14" ht="15.75" customHeight="1" x14ac:dyDescent="0.25">
      <c r="A12" s="91"/>
      <c r="B12" s="91"/>
      <c r="C12" s="92" t="s">
        <v>69</v>
      </c>
      <c r="D12" s="92" t="s">
        <v>87</v>
      </c>
      <c r="E12" s="105">
        <v>57785</v>
      </c>
      <c r="F12" s="102">
        <f t="shared" si="3"/>
        <v>7669.387484239166</v>
      </c>
      <c r="G12" s="105">
        <v>67000</v>
      </c>
      <c r="H12" s="102">
        <f t="shared" si="4"/>
        <v>8892.428163779945</v>
      </c>
      <c r="I12" s="105">
        <v>62001.4</v>
      </c>
      <c r="J12" s="102">
        <f t="shared" si="5"/>
        <v>8228.9999336385954</v>
      </c>
      <c r="K12" s="105">
        <v>62001.4</v>
      </c>
      <c r="L12" s="102">
        <f t="shared" si="7"/>
        <v>8228.9999336385954</v>
      </c>
      <c r="M12" s="105">
        <v>62001.4</v>
      </c>
      <c r="N12" s="103">
        <f t="shared" si="8"/>
        <v>8228.9999336385954</v>
      </c>
    </row>
    <row r="13" spans="1:14" ht="15.75" customHeight="1" x14ac:dyDescent="0.25">
      <c r="A13" s="91"/>
      <c r="B13" s="91">
        <v>64</v>
      </c>
      <c r="C13" s="91"/>
      <c r="D13" s="91" t="s">
        <v>89</v>
      </c>
      <c r="E13" s="104">
        <f t="shared" ref="E13:G13" si="9">E14</f>
        <v>5.58</v>
      </c>
      <c r="F13" s="102">
        <f t="shared" si="3"/>
        <v>0.74059327095361338</v>
      </c>
      <c r="G13" s="104">
        <f t="shared" si="9"/>
        <v>10</v>
      </c>
      <c r="H13" s="102">
        <f t="shared" si="4"/>
        <v>1.3272280841462605</v>
      </c>
      <c r="I13" s="104">
        <f>I14</f>
        <v>7.53</v>
      </c>
      <c r="J13" s="102">
        <f t="shared" si="5"/>
        <v>0.99940274736213419</v>
      </c>
      <c r="K13" s="104">
        <f t="shared" ref="K13:M13" si="10">K14</f>
        <v>7.53</v>
      </c>
      <c r="L13" s="102">
        <f t="shared" si="7"/>
        <v>0.99940274736213419</v>
      </c>
      <c r="M13" s="104">
        <f t="shared" si="10"/>
        <v>7.53</v>
      </c>
      <c r="N13" s="103">
        <f t="shared" si="8"/>
        <v>0.99940274736213419</v>
      </c>
    </row>
    <row r="14" spans="1:14" ht="25.5" customHeight="1" x14ac:dyDescent="0.25">
      <c r="A14" s="91"/>
      <c r="B14" s="91"/>
      <c r="C14" s="92" t="s">
        <v>67</v>
      </c>
      <c r="D14" s="92" t="s">
        <v>90</v>
      </c>
      <c r="E14" s="105">
        <v>5.58</v>
      </c>
      <c r="F14" s="102">
        <f t="shared" si="3"/>
        <v>0.74059327095361338</v>
      </c>
      <c r="G14" s="105">
        <v>10</v>
      </c>
      <c r="H14" s="102">
        <f t="shared" si="4"/>
        <v>1.3272280841462605</v>
      </c>
      <c r="I14" s="105">
        <v>7.53</v>
      </c>
      <c r="J14" s="102">
        <f t="shared" si="5"/>
        <v>0.99940274736213419</v>
      </c>
      <c r="K14" s="105">
        <v>7.53</v>
      </c>
      <c r="L14" s="102">
        <f t="shared" si="7"/>
        <v>0.99940274736213419</v>
      </c>
      <c r="M14" s="105">
        <v>7.53</v>
      </c>
      <c r="N14" s="103">
        <f t="shared" si="8"/>
        <v>0.99940274736213419</v>
      </c>
    </row>
    <row r="15" spans="1:14" ht="38.25" customHeight="1" x14ac:dyDescent="0.25">
      <c r="A15" s="91"/>
      <c r="B15" s="91">
        <v>65</v>
      </c>
      <c r="C15" s="91"/>
      <c r="D15" s="91" t="s">
        <v>88</v>
      </c>
      <c r="E15" s="104">
        <f t="shared" ref="E15:G15" si="11">E16</f>
        <v>1002580.03</v>
      </c>
      <c r="F15" s="102">
        <f t="shared" si="3"/>
        <v>133065.23724202003</v>
      </c>
      <c r="G15" s="104">
        <f t="shared" si="11"/>
        <v>1548500</v>
      </c>
      <c r="H15" s="102">
        <f t="shared" si="4"/>
        <v>205521.26883004844</v>
      </c>
      <c r="I15" s="104">
        <f>I16</f>
        <v>1538499.7</v>
      </c>
      <c r="J15" s="102">
        <f t="shared" si="5"/>
        <v>204194.00092905964</v>
      </c>
      <c r="K15" s="104">
        <f t="shared" ref="K15:M15" si="12">K16</f>
        <v>1538499.7</v>
      </c>
      <c r="L15" s="102">
        <f t="shared" si="7"/>
        <v>204194.00092905964</v>
      </c>
      <c r="M15" s="104">
        <f t="shared" si="12"/>
        <v>1538499.7</v>
      </c>
      <c r="N15" s="103">
        <f t="shared" si="8"/>
        <v>204194.00092905964</v>
      </c>
    </row>
    <row r="16" spans="1:14" ht="26.25" customHeight="1" x14ac:dyDescent="0.25">
      <c r="A16" s="91"/>
      <c r="B16" s="91"/>
      <c r="C16" s="92" t="s">
        <v>67</v>
      </c>
      <c r="D16" s="92" t="s">
        <v>91</v>
      </c>
      <c r="E16" s="106">
        <v>1002580.03</v>
      </c>
      <c r="F16" s="102">
        <f t="shared" si="3"/>
        <v>133065.23724202003</v>
      </c>
      <c r="G16" s="106">
        <v>1548500</v>
      </c>
      <c r="H16" s="102">
        <f t="shared" si="4"/>
        <v>205521.26883004844</v>
      </c>
      <c r="I16" s="106">
        <v>1538499.7</v>
      </c>
      <c r="J16" s="102">
        <f t="shared" si="5"/>
        <v>204194.00092905964</v>
      </c>
      <c r="K16" s="106">
        <v>1538499.7</v>
      </c>
      <c r="L16" s="102">
        <f t="shared" si="7"/>
        <v>204194.00092905964</v>
      </c>
      <c r="M16" s="106">
        <v>1538499.7</v>
      </c>
      <c r="N16" s="103">
        <f t="shared" si="8"/>
        <v>204194.00092905964</v>
      </c>
    </row>
    <row r="17" spans="1:14" ht="30.75" customHeight="1" x14ac:dyDescent="0.25">
      <c r="A17" s="95"/>
      <c r="B17" s="96">
        <v>66</v>
      </c>
      <c r="C17" s="96"/>
      <c r="D17" s="93" t="s">
        <v>86</v>
      </c>
      <c r="E17" s="104">
        <f>E18+E19</f>
        <v>17762.099999999999</v>
      </c>
      <c r="F17" s="102">
        <f t="shared" si="3"/>
        <v>2357.4357953414292</v>
      </c>
      <c r="G17" s="104">
        <f t="shared" ref="G17:M17" si="13">G18+G19</f>
        <v>3000</v>
      </c>
      <c r="H17" s="102">
        <f t="shared" si="4"/>
        <v>398.16842524387812</v>
      </c>
      <c r="I17" s="104">
        <f t="shared" si="13"/>
        <v>2998.73</v>
      </c>
      <c r="J17" s="102">
        <f t="shared" si="5"/>
        <v>397.99986727719158</v>
      </c>
      <c r="K17" s="104">
        <f t="shared" si="13"/>
        <v>2998.73</v>
      </c>
      <c r="L17" s="102">
        <f t="shared" si="7"/>
        <v>397.99986727719158</v>
      </c>
      <c r="M17" s="104">
        <f t="shared" si="13"/>
        <v>2998.73</v>
      </c>
      <c r="N17" s="103">
        <f t="shared" si="8"/>
        <v>397.99986727719158</v>
      </c>
    </row>
    <row r="18" spans="1:14" ht="30.75" customHeight="1" x14ac:dyDescent="0.25">
      <c r="A18" s="95"/>
      <c r="B18" s="96"/>
      <c r="C18" s="95" t="s">
        <v>66</v>
      </c>
      <c r="D18" s="94" t="s">
        <v>92</v>
      </c>
      <c r="E18" s="105">
        <v>0</v>
      </c>
      <c r="F18" s="102">
        <f t="shared" si="3"/>
        <v>0</v>
      </c>
      <c r="G18" s="105">
        <v>3000</v>
      </c>
      <c r="H18" s="102">
        <f t="shared" si="4"/>
        <v>398.16842524387812</v>
      </c>
      <c r="I18" s="105">
        <v>2998.73</v>
      </c>
      <c r="J18" s="102">
        <f t="shared" si="5"/>
        <v>397.99986727719158</v>
      </c>
      <c r="K18" s="105">
        <v>2998.73</v>
      </c>
      <c r="L18" s="102">
        <f t="shared" si="7"/>
        <v>397.99986727719158</v>
      </c>
      <c r="M18" s="105">
        <v>2998.73</v>
      </c>
      <c r="N18" s="103">
        <f t="shared" si="8"/>
        <v>397.99986727719158</v>
      </c>
    </row>
    <row r="19" spans="1:14" ht="30.75" customHeight="1" x14ac:dyDescent="0.25">
      <c r="A19" s="95"/>
      <c r="B19" s="96"/>
      <c r="C19" s="95" t="s">
        <v>71</v>
      </c>
      <c r="D19" s="94" t="s">
        <v>72</v>
      </c>
      <c r="E19" s="105">
        <v>17762.099999999999</v>
      </c>
      <c r="F19" s="102">
        <f t="shared" si="3"/>
        <v>2357.4357953414292</v>
      </c>
      <c r="G19" s="105"/>
      <c r="H19" s="102">
        <f t="shared" si="4"/>
        <v>0</v>
      </c>
      <c r="I19" s="105"/>
      <c r="J19" s="102">
        <f t="shared" si="5"/>
        <v>0</v>
      </c>
      <c r="K19" s="105"/>
      <c r="L19" s="102">
        <f t="shared" si="7"/>
        <v>0</v>
      </c>
      <c r="M19" s="105"/>
      <c r="N19" s="103">
        <f t="shared" si="8"/>
        <v>0</v>
      </c>
    </row>
    <row r="20" spans="1:14" ht="33.75" x14ac:dyDescent="0.25">
      <c r="A20" s="95"/>
      <c r="B20" s="96">
        <v>67</v>
      </c>
      <c r="C20" s="97"/>
      <c r="D20" s="91" t="s">
        <v>51</v>
      </c>
      <c r="E20" s="104">
        <f t="shared" ref="E20:G20" si="14">E21</f>
        <v>2077381.52</v>
      </c>
      <c r="F20" s="102">
        <f t="shared" si="3"/>
        <v>275715.90948304464</v>
      </c>
      <c r="G20" s="104">
        <f t="shared" si="14"/>
        <v>2150000</v>
      </c>
      <c r="H20" s="102">
        <f t="shared" si="4"/>
        <v>285354.03809144598</v>
      </c>
      <c r="I20" s="104">
        <f>I21</f>
        <v>2898582.43</v>
      </c>
      <c r="J20" s="102">
        <f t="shared" si="5"/>
        <v>384708.00053089124</v>
      </c>
      <c r="K20" s="104">
        <f t="shared" ref="K20:M20" si="15">K21</f>
        <v>2898582.43</v>
      </c>
      <c r="L20" s="102">
        <f t="shared" si="7"/>
        <v>384708.00053089124</v>
      </c>
      <c r="M20" s="104">
        <f t="shared" si="15"/>
        <v>2898582.43</v>
      </c>
      <c r="N20" s="103">
        <f t="shared" si="8"/>
        <v>384708.00053089124</v>
      </c>
    </row>
    <row r="21" spans="1:14" x14ac:dyDescent="0.25">
      <c r="A21" s="95"/>
      <c r="B21" s="95"/>
      <c r="C21" s="95" t="s">
        <v>58</v>
      </c>
      <c r="D21" s="95" t="s">
        <v>85</v>
      </c>
      <c r="E21" s="105">
        <v>2077381.52</v>
      </c>
      <c r="F21" s="102">
        <f t="shared" si="3"/>
        <v>275715.90948304464</v>
      </c>
      <c r="G21" s="105">
        <v>2150000</v>
      </c>
      <c r="H21" s="102">
        <f t="shared" si="4"/>
        <v>285354.03809144598</v>
      </c>
      <c r="I21" s="105">
        <v>2898582.43</v>
      </c>
      <c r="J21" s="102">
        <f t="shared" si="5"/>
        <v>384708.00053089124</v>
      </c>
      <c r="K21" s="105">
        <v>2898582.43</v>
      </c>
      <c r="L21" s="102">
        <f t="shared" si="7"/>
        <v>384708.00053089124</v>
      </c>
      <c r="M21" s="105">
        <v>2898582.43</v>
      </c>
      <c r="N21" s="103">
        <f t="shared" si="8"/>
        <v>384708.00053089124</v>
      </c>
    </row>
    <row r="22" spans="1:14" x14ac:dyDescent="0.25">
      <c r="A22" s="96">
        <v>8</v>
      </c>
      <c r="B22" s="107"/>
      <c r="C22" s="96"/>
      <c r="D22" s="96" t="s">
        <v>30</v>
      </c>
      <c r="E22" s="104">
        <f>E23</f>
        <v>400000</v>
      </c>
      <c r="F22" s="102">
        <f t="shared" si="3"/>
        <v>53089.123365850421</v>
      </c>
      <c r="G22" s="104">
        <f t="shared" ref="G22:M22" si="16">G23</f>
        <v>0</v>
      </c>
      <c r="H22" s="102">
        <f t="shared" si="4"/>
        <v>0</v>
      </c>
      <c r="I22" s="104">
        <f t="shared" si="16"/>
        <v>0</v>
      </c>
      <c r="J22" s="102">
        <f t="shared" si="5"/>
        <v>0</v>
      </c>
      <c r="K22" s="104">
        <f t="shared" si="16"/>
        <v>0</v>
      </c>
      <c r="L22" s="102">
        <f t="shared" si="7"/>
        <v>0</v>
      </c>
      <c r="M22" s="104">
        <f t="shared" si="16"/>
        <v>0</v>
      </c>
      <c r="N22" s="103">
        <f t="shared" si="8"/>
        <v>0</v>
      </c>
    </row>
    <row r="23" spans="1:14" x14ac:dyDescent="0.25">
      <c r="A23" s="95"/>
      <c r="B23" s="96">
        <v>84</v>
      </c>
      <c r="C23" s="96"/>
      <c r="D23" s="96" t="s">
        <v>97</v>
      </c>
      <c r="E23" s="104">
        <f>E24</f>
        <v>400000</v>
      </c>
      <c r="F23" s="102">
        <f t="shared" si="3"/>
        <v>53089.123365850421</v>
      </c>
      <c r="G23" s="104">
        <f t="shared" ref="G23:M23" si="17">G24</f>
        <v>0</v>
      </c>
      <c r="H23" s="102">
        <f t="shared" si="4"/>
        <v>0</v>
      </c>
      <c r="I23" s="104">
        <f t="shared" si="17"/>
        <v>0</v>
      </c>
      <c r="J23" s="102">
        <f t="shared" si="5"/>
        <v>0</v>
      </c>
      <c r="K23" s="104">
        <f t="shared" si="17"/>
        <v>0</v>
      </c>
      <c r="L23" s="102">
        <f t="shared" si="7"/>
        <v>0</v>
      </c>
      <c r="M23" s="104">
        <f t="shared" si="17"/>
        <v>0</v>
      </c>
      <c r="N23" s="103">
        <f t="shared" si="8"/>
        <v>0</v>
      </c>
    </row>
    <row r="24" spans="1:14" x14ac:dyDescent="0.25">
      <c r="A24" s="95"/>
      <c r="B24" s="95"/>
      <c r="C24" s="95" t="s">
        <v>73</v>
      </c>
      <c r="D24" s="95" t="s">
        <v>84</v>
      </c>
      <c r="E24" s="105">
        <v>400000</v>
      </c>
      <c r="F24" s="102">
        <f t="shared" si="3"/>
        <v>53089.123365850421</v>
      </c>
      <c r="G24" s="105"/>
      <c r="H24" s="102">
        <f t="shared" si="4"/>
        <v>0</v>
      </c>
      <c r="I24" s="105"/>
      <c r="J24" s="102">
        <f t="shared" si="5"/>
        <v>0</v>
      </c>
      <c r="K24" s="105"/>
      <c r="L24" s="102">
        <f t="shared" si="7"/>
        <v>0</v>
      </c>
      <c r="M24" s="105"/>
      <c r="N24" s="103">
        <f t="shared" si="8"/>
        <v>0</v>
      </c>
    </row>
    <row r="25" spans="1:14" x14ac:dyDescent="0.25">
      <c r="A25" s="97">
        <v>9</v>
      </c>
      <c r="B25" s="97"/>
      <c r="C25" s="97"/>
      <c r="D25" s="97" t="s">
        <v>93</v>
      </c>
      <c r="E25" s="108">
        <f t="shared" ref="E25:G26" si="18">E26</f>
        <v>98368.47</v>
      </c>
      <c r="F25" s="102">
        <f t="shared" si="3"/>
        <v>13055.73959784989</v>
      </c>
      <c r="G25" s="108">
        <f t="shared" si="18"/>
        <v>4000</v>
      </c>
      <c r="H25" s="102">
        <f t="shared" si="4"/>
        <v>530.89123365850423</v>
      </c>
      <c r="I25" s="108">
        <f>I26</f>
        <v>4000.82</v>
      </c>
      <c r="J25" s="102">
        <f t="shared" si="5"/>
        <v>531.00006636140415</v>
      </c>
      <c r="K25" s="108">
        <f t="shared" ref="K25:M26" si="19">K26</f>
        <v>4000.82</v>
      </c>
      <c r="L25" s="102">
        <f t="shared" si="7"/>
        <v>531.00006636140415</v>
      </c>
      <c r="M25" s="108">
        <f t="shared" si="19"/>
        <v>4000.82</v>
      </c>
      <c r="N25" s="103">
        <f t="shared" si="8"/>
        <v>531.00006636140415</v>
      </c>
    </row>
    <row r="26" spans="1:14" x14ac:dyDescent="0.25">
      <c r="A26" s="95"/>
      <c r="B26" s="96">
        <v>92</v>
      </c>
      <c r="C26" s="96"/>
      <c r="D26" s="96" t="s">
        <v>94</v>
      </c>
      <c r="E26" s="104">
        <f t="shared" si="18"/>
        <v>98368.47</v>
      </c>
      <c r="F26" s="102">
        <f t="shared" si="3"/>
        <v>13055.73959784989</v>
      </c>
      <c r="G26" s="104">
        <f t="shared" si="18"/>
        <v>4000</v>
      </c>
      <c r="H26" s="102">
        <f t="shared" si="4"/>
        <v>530.89123365850423</v>
      </c>
      <c r="I26" s="104">
        <f>I27</f>
        <v>4000.82</v>
      </c>
      <c r="J26" s="102">
        <f t="shared" si="5"/>
        <v>531.00006636140415</v>
      </c>
      <c r="K26" s="104">
        <f t="shared" si="19"/>
        <v>4000.82</v>
      </c>
      <c r="L26" s="102">
        <f t="shared" si="7"/>
        <v>531.00006636140415</v>
      </c>
      <c r="M26" s="104">
        <f t="shared" si="19"/>
        <v>4000.82</v>
      </c>
      <c r="N26" s="103">
        <f t="shared" si="8"/>
        <v>531.00006636140415</v>
      </c>
    </row>
    <row r="27" spans="1:14" x14ac:dyDescent="0.25">
      <c r="A27" s="95"/>
      <c r="B27" s="95"/>
      <c r="C27" s="95" t="s">
        <v>67</v>
      </c>
      <c r="D27" s="95" t="s">
        <v>95</v>
      </c>
      <c r="E27" s="105">
        <v>98368.47</v>
      </c>
      <c r="F27" s="102">
        <f t="shared" si="3"/>
        <v>13055.73959784989</v>
      </c>
      <c r="G27" s="105">
        <v>4000</v>
      </c>
      <c r="H27" s="102">
        <f t="shared" si="4"/>
        <v>530.89123365850423</v>
      </c>
      <c r="I27" s="105">
        <v>4000.82</v>
      </c>
      <c r="J27" s="102">
        <f t="shared" si="5"/>
        <v>531.00006636140415</v>
      </c>
      <c r="K27" s="105">
        <v>4000.82</v>
      </c>
      <c r="L27" s="102">
        <f t="shared" si="7"/>
        <v>531.00006636140415</v>
      </c>
      <c r="M27" s="105">
        <v>4000.82</v>
      </c>
      <c r="N27" s="103">
        <f t="shared" si="8"/>
        <v>531.00006636140415</v>
      </c>
    </row>
    <row r="28" spans="1:14" x14ac:dyDescent="0.25">
      <c r="A28" s="109"/>
      <c r="B28" s="110"/>
      <c r="C28" s="111"/>
      <c r="D28" s="112" t="s">
        <v>96</v>
      </c>
      <c r="E28" s="105">
        <f>E10+E22+E25</f>
        <v>3653882.7000000007</v>
      </c>
      <c r="F28" s="102">
        <f t="shared" si="3"/>
        <v>484953.57356161665</v>
      </c>
      <c r="G28" s="105">
        <f t="shared" ref="G28:M28" si="20">G10+G22+G25</f>
        <v>3772510</v>
      </c>
      <c r="H28" s="102">
        <f t="shared" si="4"/>
        <v>500698.12197226088</v>
      </c>
      <c r="I28" s="105">
        <f t="shared" si="20"/>
        <v>4506090.6100000003</v>
      </c>
      <c r="J28" s="102">
        <f t="shared" si="5"/>
        <v>598061.00072997541</v>
      </c>
      <c r="K28" s="105">
        <f t="shared" si="20"/>
        <v>4506090.6100000003</v>
      </c>
      <c r="L28" s="102">
        <f t="shared" si="7"/>
        <v>598061.00072997541</v>
      </c>
      <c r="M28" s="105">
        <f t="shared" si="20"/>
        <v>4506090.6100000003</v>
      </c>
      <c r="N28" s="103">
        <f t="shared" si="8"/>
        <v>598061.00072997541</v>
      </c>
    </row>
    <row r="29" spans="1:14" x14ac:dyDescent="0.25">
      <c r="A29" s="83"/>
      <c r="B29" s="83"/>
      <c r="C29" s="84"/>
      <c r="D29" s="85"/>
      <c r="E29" s="85"/>
      <c r="F29" s="42"/>
      <c r="G29" s="85"/>
      <c r="H29" s="42"/>
      <c r="I29" s="85"/>
      <c r="J29" s="42"/>
      <c r="K29" s="85"/>
      <c r="L29" s="42"/>
      <c r="M29" s="85"/>
    </row>
    <row r="30" spans="1:14" x14ac:dyDescent="0.25">
      <c r="A30" s="83"/>
      <c r="B30" s="83"/>
      <c r="C30" s="84"/>
      <c r="D30" s="84"/>
      <c r="E30" s="85"/>
      <c r="F30" s="42"/>
      <c r="G30" s="85"/>
      <c r="H30" s="42"/>
      <c r="I30" s="85"/>
      <c r="J30" s="42"/>
      <c r="K30" s="85"/>
      <c r="L30" s="42"/>
      <c r="M30" s="85"/>
    </row>
    <row r="31" spans="1:14" ht="6" customHeight="1" x14ac:dyDescent="0.25">
      <c r="A31" s="86"/>
      <c r="B31" s="86"/>
      <c r="C31" s="86"/>
      <c r="D31" s="86"/>
      <c r="E31" s="86"/>
      <c r="G31" s="86"/>
      <c r="I31" s="86"/>
      <c r="K31" s="86"/>
      <c r="M31" s="86"/>
    </row>
    <row r="32" spans="1:14" x14ac:dyDescent="0.25">
      <c r="A32" s="187" t="s">
        <v>20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4" x14ac:dyDescent="0.25">
      <c r="A33" s="87"/>
      <c r="B33" s="87"/>
      <c r="C33" s="87"/>
      <c r="D33" s="87"/>
      <c r="E33" s="87"/>
      <c r="F33" s="41"/>
      <c r="G33" s="87"/>
      <c r="H33" s="41"/>
      <c r="I33" s="87"/>
      <c r="J33" s="41"/>
      <c r="K33" s="88"/>
      <c r="L33" s="44"/>
      <c r="M33" s="88"/>
    </row>
    <row r="34" spans="1:14" ht="33.75" x14ac:dyDescent="0.25">
      <c r="A34" s="99" t="s">
        <v>16</v>
      </c>
      <c r="B34" s="89" t="s">
        <v>17</v>
      </c>
      <c r="C34" s="89" t="s">
        <v>18</v>
      </c>
      <c r="D34" s="89" t="s">
        <v>21</v>
      </c>
      <c r="E34" s="89" t="s">
        <v>12</v>
      </c>
      <c r="F34" s="100" t="s">
        <v>109</v>
      </c>
      <c r="G34" s="99" t="s">
        <v>13</v>
      </c>
      <c r="H34" s="101" t="s">
        <v>110</v>
      </c>
      <c r="I34" s="99" t="s">
        <v>47</v>
      </c>
      <c r="J34" s="101" t="s">
        <v>108</v>
      </c>
      <c r="K34" s="99" t="s">
        <v>48</v>
      </c>
      <c r="L34" s="101" t="s">
        <v>105</v>
      </c>
      <c r="M34" s="99" t="s">
        <v>49</v>
      </c>
      <c r="N34" s="101" t="s">
        <v>104</v>
      </c>
    </row>
    <row r="35" spans="1:14" ht="15.75" customHeight="1" x14ac:dyDescent="0.25">
      <c r="A35" s="91">
        <v>3</v>
      </c>
      <c r="B35" s="91"/>
      <c r="C35" s="91"/>
      <c r="D35" s="91" t="s">
        <v>22</v>
      </c>
      <c r="E35" s="104">
        <f t="shared" ref="E35:G35" si="21">E36+E39+E46</f>
        <v>3168583.63</v>
      </c>
      <c r="F35" s="113">
        <f>E35/7.5345</f>
        <v>420543.31807021034</v>
      </c>
      <c r="G35" s="104">
        <f t="shared" si="21"/>
        <v>3632176.56</v>
      </c>
      <c r="H35" s="113">
        <f>G35/7.5345</f>
        <v>482072.67370097549</v>
      </c>
      <c r="I35" s="104">
        <f>I36+I39+I46</f>
        <v>4365760.58</v>
      </c>
      <c r="J35" s="102">
        <f>I35/7.5345</f>
        <v>579436.00504346669</v>
      </c>
      <c r="K35" s="104">
        <f t="shared" ref="K35:M35" si="22">K36+K39+K46</f>
        <v>4465758.47</v>
      </c>
      <c r="L35" s="102">
        <f>K35/7.5345</f>
        <v>592708.00583980349</v>
      </c>
      <c r="M35" s="104">
        <f t="shared" si="22"/>
        <v>4499091.09</v>
      </c>
      <c r="N35" s="103">
        <f>M35/7.5345</f>
        <v>597132.00477802102</v>
      </c>
    </row>
    <row r="36" spans="1:14" ht="15.75" customHeight="1" x14ac:dyDescent="0.25">
      <c r="A36" s="91"/>
      <c r="B36" s="91">
        <v>31</v>
      </c>
      <c r="C36" s="91"/>
      <c r="D36" s="91" t="s">
        <v>23</v>
      </c>
      <c r="E36" s="104">
        <f t="shared" ref="E36:G36" si="23">E37+E38</f>
        <v>2424464.06</v>
      </c>
      <c r="F36" s="114">
        <f t="shared" ref="F36:F58" si="24">E36/7.5345</f>
        <v>321781.67894352641</v>
      </c>
      <c r="G36" s="104">
        <f t="shared" si="23"/>
        <v>3054480.66</v>
      </c>
      <c r="H36" s="102">
        <f t="shared" ref="H36:H58" si="25">G36/7.5345</f>
        <v>405399.25144336052</v>
      </c>
      <c r="I36" s="104">
        <f>I37+I38</f>
        <v>3651497.48</v>
      </c>
      <c r="J36" s="102">
        <f t="shared" ref="J36:J58" si="26">I36/7.5345</f>
        <v>484637.00046452979</v>
      </c>
      <c r="K36" s="104">
        <f t="shared" ref="K36:M36" si="27">K37+K38</f>
        <v>3753145.43</v>
      </c>
      <c r="L36" s="113">
        <f t="shared" ref="L36:L58" si="28">K36/7.5345</f>
        <v>498128.00185811933</v>
      </c>
      <c r="M36" s="104">
        <f t="shared" si="27"/>
        <v>3786681.49</v>
      </c>
      <c r="N36" s="103">
        <f t="shared" ref="N36:N58" si="29">M36/7.5345</f>
        <v>502579.00192448072</v>
      </c>
    </row>
    <row r="37" spans="1:14" x14ac:dyDescent="0.25">
      <c r="A37" s="95"/>
      <c r="B37" s="95"/>
      <c r="C37" s="95" t="s">
        <v>58</v>
      </c>
      <c r="D37" s="95" t="s">
        <v>85</v>
      </c>
      <c r="E37" s="105">
        <v>1872964.8</v>
      </c>
      <c r="F37" s="113">
        <f t="shared" si="24"/>
        <v>248585.14831773841</v>
      </c>
      <c r="G37" s="105">
        <v>1961180.66</v>
      </c>
      <c r="H37" s="102">
        <f t="shared" si="25"/>
        <v>260293.40500364985</v>
      </c>
      <c r="I37" s="105">
        <v>2711696.69</v>
      </c>
      <c r="J37" s="102">
        <f t="shared" si="26"/>
        <v>359904.00026544562</v>
      </c>
      <c r="K37" s="105">
        <v>2813344.64</v>
      </c>
      <c r="L37" s="113">
        <f t="shared" si="28"/>
        <v>373395.0016590351</v>
      </c>
      <c r="M37" s="105">
        <v>2846880.7</v>
      </c>
      <c r="N37" s="103">
        <f t="shared" si="29"/>
        <v>377846.00172539649</v>
      </c>
    </row>
    <row r="38" spans="1:14" ht="22.5" x14ac:dyDescent="0.25">
      <c r="A38" s="95"/>
      <c r="B38" s="95"/>
      <c r="C38" s="92" t="s">
        <v>67</v>
      </c>
      <c r="D38" s="92" t="s">
        <v>91</v>
      </c>
      <c r="E38" s="105">
        <v>551499.26</v>
      </c>
      <c r="F38" s="113">
        <f t="shared" si="24"/>
        <v>73196.530625788044</v>
      </c>
      <c r="G38" s="105">
        <v>1093300</v>
      </c>
      <c r="H38" s="113">
        <f t="shared" si="25"/>
        <v>145105.84643971064</v>
      </c>
      <c r="I38" s="105">
        <v>939800.79</v>
      </c>
      <c r="J38" s="102">
        <f t="shared" si="26"/>
        <v>124733.00019908421</v>
      </c>
      <c r="K38" s="105">
        <v>939800.79</v>
      </c>
      <c r="L38" s="102">
        <f t="shared" si="28"/>
        <v>124733.00019908421</v>
      </c>
      <c r="M38" s="105">
        <v>939800.79</v>
      </c>
      <c r="N38" s="103">
        <f t="shared" si="29"/>
        <v>124733.00019908421</v>
      </c>
    </row>
    <row r="39" spans="1:14" x14ac:dyDescent="0.25">
      <c r="A39" s="95"/>
      <c r="B39" s="96">
        <v>32</v>
      </c>
      <c r="C39" s="97"/>
      <c r="D39" s="96" t="s">
        <v>36</v>
      </c>
      <c r="E39" s="104">
        <f>E40+E41+E42+E43+E44+E45</f>
        <v>735861.77</v>
      </c>
      <c r="F39" s="113">
        <f t="shared" si="24"/>
        <v>97665.640719357616</v>
      </c>
      <c r="G39" s="104">
        <f t="shared" ref="G39:M39" si="30">G40+G41+G42+G43+G44+G45</f>
        <v>562000</v>
      </c>
      <c r="H39" s="102">
        <f t="shared" si="25"/>
        <v>74590.218329019845</v>
      </c>
      <c r="I39" s="104">
        <f t="shared" si="30"/>
        <v>701251.02000000014</v>
      </c>
      <c r="J39" s="102">
        <f t="shared" si="26"/>
        <v>93072.004778021117</v>
      </c>
      <c r="K39" s="104">
        <f t="shared" si="30"/>
        <v>701251.02000000014</v>
      </c>
      <c r="L39" s="102">
        <f t="shared" si="28"/>
        <v>93072.004778021117</v>
      </c>
      <c r="M39" s="104">
        <f t="shared" si="30"/>
        <v>701251.01000000013</v>
      </c>
      <c r="N39" s="103">
        <f t="shared" si="29"/>
        <v>93072.003450793025</v>
      </c>
    </row>
    <row r="40" spans="1:14" x14ac:dyDescent="0.25">
      <c r="A40" s="95"/>
      <c r="B40" s="95"/>
      <c r="C40" s="95" t="s">
        <v>58</v>
      </c>
      <c r="D40" s="95" t="s">
        <v>85</v>
      </c>
      <c r="E40" s="105">
        <v>51589.78</v>
      </c>
      <c r="F40" s="113">
        <f t="shared" si="24"/>
        <v>6847.1404870927063</v>
      </c>
      <c r="G40" s="105">
        <v>50550</v>
      </c>
      <c r="H40" s="102">
        <f t="shared" si="25"/>
        <v>6709.1379653593467</v>
      </c>
      <c r="I40" s="105">
        <v>51302.44</v>
      </c>
      <c r="J40" s="102">
        <f t="shared" si="26"/>
        <v>6809.0039153228481</v>
      </c>
      <c r="K40" s="105">
        <v>51302.44</v>
      </c>
      <c r="L40" s="102">
        <f t="shared" si="28"/>
        <v>6809.0039153228481</v>
      </c>
      <c r="M40" s="105">
        <v>51302.44</v>
      </c>
      <c r="N40" s="103">
        <f t="shared" si="29"/>
        <v>6809.0039153228481</v>
      </c>
    </row>
    <row r="41" spans="1:14" ht="25.5" customHeight="1" x14ac:dyDescent="0.25">
      <c r="A41" s="95"/>
      <c r="B41" s="95"/>
      <c r="C41" s="95" t="s">
        <v>66</v>
      </c>
      <c r="D41" s="94" t="s">
        <v>92</v>
      </c>
      <c r="E41" s="105">
        <v>0</v>
      </c>
      <c r="F41" s="113">
        <f t="shared" si="24"/>
        <v>0</v>
      </c>
      <c r="G41" s="105">
        <v>3000</v>
      </c>
      <c r="H41" s="102">
        <f t="shared" si="25"/>
        <v>398.16842524387812</v>
      </c>
      <c r="I41" s="105">
        <v>2998.73</v>
      </c>
      <c r="J41" s="102">
        <f t="shared" si="26"/>
        <v>397.99986727719158</v>
      </c>
      <c r="K41" s="105">
        <v>2998.73</v>
      </c>
      <c r="L41" s="102">
        <f t="shared" si="28"/>
        <v>397.99986727719158</v>
      </c>
      <c r="M41" s="105">
        <v>2998.73</v>
      </c>
      <c r="N41" s="103">
        <f t="shared" si="29"/>
        <v>397.99986727719158</v>
      </c>
    </row>
    <row r="42" spans="1:14" ht="22.5" x14ac:dyDescent="0.25">
      <c r="A42" s="95"/>
      <c r="B42" s="95"/>
      <c r="C42" s="92" t="s">
        <v>67</v>
      </c>
      <c r="D42" s="92" t="s">
        <v>91</v>
      </c>
      <c r="E42" s="105">
        <v>492527.39</v>
      </c>
      <c r="F42" s="113">
        <f t="shared" si="24"/>
        <v>65369.618421925807</v>
      </c>
      <c r="G42" s="105">
        <v>441450</v>
      </c>
      <c r="H42" s="102">
        <f t="shared" si="25"/>
        <v>58590.483774636668</v>
      </c>
      <c r="I42" s="105">
        <v>584948.42000000004</v>
      </c>
      <c r="J42" s="102">
        <f t="shared" si="26"/>
        <v>77635.997080098212</v>
      </c>
      <c r="K42" s="105">
        <v>584948.42000000004</v>
      </c>
      <c r="L42" s="102">
        <f t="shared" si="28"/>
        <v>77635.997080098212</v>
      </c>
      <c r="M42" s="105">
        <v>584948.41</v>
      </c>
      <c r="N42" s="103">
        <f t="shared" si="29"/>
        <v>77635.995752870134</v>
      </c>
    </row>
    <row r="43" spans="1:14" x14ac:dyDescent="0.25">
      <c r="A43" s="95"/>
      <c r="B43" s="95"/>
      <c r="C43" s="92" t="s">
        <v>69</v>
      </c>
      <c r="D43" s="92" t="s">
        <v>87</v>
      </c>
      <c r="E43" s="105">
        <v>57785</v>
      </c>
      <c r="F43" s="113">
        <f t="shared" si="24"/>
        <v>7669.387484239166</v>
      </c>
      <c r="G43" s="105">
        <v>67000</v>
      </c>
      <c r="H43" s="102">
        <f t="shared" si="25"/>
        <v>8892.428163779945</v>
      </c>
      <c r="I43" s="105">
        <v>62001.43</v>
      </c>
      <c r="J43" s="102">
        <f t="shared" si="26"/>
        <v>8229.0039153228481</v>
      </c>
      <c r="K43" s="105">
        <v>62001.43</v>
      </c>
      <c r="L43" s="102">
        <f t="shared" si="28"/>
        <v>8229.0039153228481</v>
      </c>
      <c r="M43" s="105">
        <v>62001.43</v>
      </c>
      <c r="N43" s="103">
        <f t="shared" si="29"/>
        <v>8229.0039153228481</v>
      </c>
    </row>
    <row r="44" spans="1:14" x14ac:dyDescent="0.25">
      <c r="A44" s="95"/>
      <c r="B44" s="95"/>
      <c r="C44" s="92" t="s">
        <v>71</v>
      </c>
      <c r="D44" s="92" t="s">
        <v>100</v>
      </c>
      <c r="E44" s="105">
        <v>16312.1</v>
      </c>
      <c r="F44" s="113">
        <f t="shared" si="24"/>
        <v>2164.9877231402215</v>
      </c>
      <c r="G44" s="105"/>
      <c r="H44" s="102">
        <f t="shared" si="25"/>
        <v>0</v>
      </c>
      <c r="I44" s="105"/>
      <c r="J44" s="102">
        <f t="shared" si="26"/>
        <v>0</v>
      </c>
      <c r="K44" s="105"/>
      <c r="L44" s="102">
        <f t="shared" si="28"/>
        <v>0</v>
      </c>
      <c r="M44" s="105"/>
      <c r="N44" s="103">
        <f t="shared" si="29"/>
        <v>0</v>
      </c>
    </row>
    <row r="45" spans="1:14" x14ac:dyDescent="0.25">
      <c r="A45" s="95"/>
      <c r="B45" s="95"/>
      <c r="C45" s="92" t="s">
        <v>73</v>
      </c>
      <c r="D45" s="92" t="s">
        <v>74</v>
      </c>
      <c r="E45" s="105">
        <v>117647.5</v>
      </c>
      <c r="F45" s="113">
        <f t="shared" si="24"/>
        <v>15614.506602959718</v>
      </c>
      <c r="G45" s="105"/>
      <c r="H45" s="102">
        <f t="shared" si="25"/>
        <v>0</v>
      </c>
      <c r="I45" s="105"/>
      <c r="J45" s="102">
        <f t="shared" si="26"/>
        <v>0</v>
      </c>
      <c r="K45" s="105"/>
      <c r="L45" s="102">
        <f t="shared" si="28"/>
        <v>0</v>
      </c>
      <c r="M45" s="105"/>
      <c r="N45" s="103">
        <f t="shared" si="29"/>
        <v>0</v>
      </c>
    </row>
    <row r="46" spans="1:14" x14ac:dyDescent="0.25">
      <c r="A46" s="95"/>
      <c r="B46" s="96">
        <v>34</v>
      </c>
      <c r="C46" s="96"/>
      <c r="D46" s="96" t="s">
        <v>63</v>
      </c>
      <c r="E46" s="104">
        <f t="shared" ref="E46:G46" si="31">E47+E48</f>
        <v>8257.7999999999993</v>
      </c>
      <c r="F46" s="113">
        <f t="shared" si="24"/>
        <v>1095.9984073262988</v>
      </c>
      <c r="G46" s="104">
        <f t="shared" si="31"/>
        <v>15695.9</v>
      </c>
      <c r="H46" s="102">
        <f t="shared" si="25"/>
        <v>2083.2039285951291</v>
      </c>
      <c r="I46" s="104">
        <f>I47+I48</f>
        <v>13012.08</v>
      </c>
      <c r="J46" s="102">
        <f t="shared" si="26"/>
        <v>1726.9998009157873</v>
      </c>
      <c r="K46" s="104">
        <f t="shared" ref="K46:M46" si="32">K47+K48</f>
        <v>11362.02</v>
      </c>
      <c r="L46" s="102">
        <f t="shared" si="28"/>
        <v>1507.9992036631495</v>
      </c>
      <c r="M46" s="104">
        <f t="shared" si="32"/>
        <v>11158.59</v>
      </c>
      <c r="N46" s="103">
        <f t="shared" si="29"/>
        <v>1480.9994027473622</v>
      </c>
    </row>
    <row r="47" spans="1:14" x14ac:dyDescent="0.25">
      <c r="A47" s="95"/>
      <c r="B47" s="95"/>
      <c r="C47" s="95" t="s">
        <v>58</v>
      </c>
      <c r="D47" s="95" t="s">
        <v>85</v>
      </c>
      <c r="E47" s="105">
        <v>3826.86</v>
      </c>
      <c r="F47" s="113">
        <f t="shared" si="24"/>
        <v>507.91160660959582</v>
      </c>
      <c r="G47" s="105">
        <v>4935.8999999999996</v>
      </c>
      <c r="H47" s="102">
        <f t="shared" si="25"/>
        <v>655.10651005375269</v>
      </c>
      <c r="I47" s="105">
        <v>2252.8200000000002</v>
      </c>
      <c r="J47" s="102">
        <f t="shared" si="26"/>
        <v>299.00059725263787</v>
      </c>
      <c r="K47" s="105">
        <v>602.76</v>
      </c>
      <c r="L47" s="102">
        <f t="shared" si="28"/>
        <v>80</v>
      </c>
      <c r="M47" s="105">
        <v>399.33</v>
      </c>
      <c r="N47" s="103">
        <f t="shared" si="29"/>
        <v>53.000199084212618</v>
      </c>
    </row>
    <row r="48" spans="1:14" ht="22.5" x14ac:dyDescent="0.25">
      <c r="A48" s="95"/>
      <c r="B48" s="95"/>
      <c r="C48" s="92" t="s">
        <v>67</v>
      </c>
      <c r="D48" s="92" t="s">
        <v>91</v>
      </c>
      <c r="E48" s="105">
        <v>4430.9399999999996</v>
      </c>
      <c r="F48" s="113">
        <f t="shared" si="24"/>
        <v>588.08680071670312</v>
      </c>
      <c r="G48" s="105">
        <v>10760</v>
      </c>
      <c r="H48" s="102">
        <f t="shared" si="25"/>
        <v>1428.0974185413763</v>
      </c>
      <c r="I48" s="105">
        <v>10759.26</v>
      </c>
      <c r="J48" s="102">
        <f t="shared" si="26"/>
        <v>1427.9992036631495</v>
      </c>
      <c r="K48" s="105">
        <v>10759.26</v>
      </c>
      <c r="L48" s="102">
        <f t="shared" si="28"/>
        <v>1427.9992036631495</v>
      </c>
      <c r="M48" s="105">
        <v>10759.26</v>
      </c>
      <c r="N48" s="103">
        <f t="shared" si="29"/>
        <v>1427.9992036631495</v>
      </c>
    </row>
    <row r="49" spans="1:14" ht="22.5" customHeight="1" x14ac:dyDescent="0.25">
      <c r="A49" s="115">
        <v>4</v>
      </c>
      <c r="B49" s="115"/>
      <c r="C49" s="115"/>
      <c r="D49" s="98" t="s">
        <v>24</v>
      </c>
      <c r="E49" s="104">
        <f t="shared" ref="E49:G49" si="33">E50</f>
        <v>385369.83999999997</v>
      </c>
      <c r="F49" s="113">
        <f t="shared" si="24"/>
        <v>51147.367443095092</v>
      </c>
      <c r="G49" s="104">
        <f t="shared" si="33"/>
        <v>7000</v>
      </c>
      <c r="H49" s="102">
        <f t="shared" si="25"/>
        <v>929.05965890238235</v>
      </c>
      <c r="I49" s="104">
        <f>I50</f>
        <v>6999.55</v>
      </c>
      <c r="J49" s="102">
        <f t="shared" si="26"/>
        <v>928.99993363859573</v>
      </c>
      <c r="K49" s="104">
        <f t="shared" ref="K49:M49" si="34">K50</f>
        <v>6999.55</v>
      </c>
      <c r="L49" s="102">
        <f t="shared" si="28"/>
        <v>928.99993363859573</v>
      </c>
      <c r="M49" s="104">
        <f t="shared" si="34"/>
        <v>6999.55</v>
      </c>
      <c r="N49" s="103">
        <f t="shared" si="29"/>
        <v>928.99993363859573</v>
      </c>
    </row>
    <row r="50" spans="1:14" ht="22.5" x14ac:dyDescent="0.25">
      <c r="A50" s="91"/>
      <c r="B50" s="91">
        <v>42</v>
      </c>
      <c r="C50" s="91"/>
      <c r="D50" s="98" t="s">
        <v>25</v>
      </c>
      <c r="E50" s="104">
        <f>E51+E52+E53+E54</f>
        <v>385369.83999999997</v>
      </c>
      <c r="F50" s="113">
        <f t="shared" si="24"/>
        <v>51147.367443095092</v>
      </c>
      <c r="G50" s="104">
        <f t="shared" ref="G50:M50" si="35">G51+G52+G53+G54</f>
        <v>7000</v>
      </c>
      <c r="H50" s="102">
        <f t="shared" si="25"/>
        <v>929.05965890238235</v>
      </c>
      <c r="I50" s="104">
        <f t="shared" si="35"/>
        <v>6999.55</v>
      </c>
      <c r="J50" s="102">
        <f t="shared" si="26"/>
        <v>928.99993363859573</v>
      </c>
      <c r="K50" s="104">
        <f t="shared" si="35"/>
        <v>6999.55</v>
      </c>
      <c r="L50" s="102">
        <f t="shared" si="28"/>
        <v>928.99993363859573</v>
      </c>
      <c r="M50" s="104">
        <f t="shared" si="35"/>
        <v>6999.55</v>
      </c>
      <c r="N50" s="103">
        <f t="shared" si="29"/>
        <v>928.99993363859573</v>
      </c>
    </row>
    <row r="51" spans="1:14" x14ac:dyDescent="0.25">
      <c r="A51" s="91"/>
      <c r="B51" s="91"/>
      <c r="C51" s="95" t="s">
        <v>58</v>
      </c>
      <c r="D51" s="95" t="s">
        <v>85</v>
      </c>
      <c r="E51" s="105">
        <v>49000</v>
      </c>
      <c r="F51" s="113">
        <f t="shared" si="24"/>
        <v>6503.4176123166762</v>
      </c>
      <c r="G51" s="105"/>
      <c r="H51" s="102">
        <f t="shared" si="25"/>
        <v>0</v>
      </c>
      <c r="I51" s="105"/>
      <c r="J51" s="102">
        <f t="shared" si="26"/>
        <v>0</v>
      </c>
      <c r="K51" s="105"/>
      <c r="L51" s="102">
        <f t="shared" si="28"/>
        <v>0</v>
      </c>
      <c r="M51" s="105"/>
      <c r="N51" s="103">
        <f t="shared" si="29"/>
        <v>0</v>
      </c>
    </row>
    <row r="52" spans="1:14" ht="22.5" x14ac:dyDescent="0.25">
      <c r="A52" s="92"/>
      <c r="B52" s="92"/>
      <c r="C52" s="92" t="s">
        <v>67</v>
      </c>
      <c r="D52" s="92" t="s">
        <v>91</v>
      </c>
      <c r="E52" s="105">
        <v>52567.34</v>
      </c>
      <c r="F52" s="113">
        <f t="shared" si="24"/>
        <v>6976.8849956865079</v>
      </c>
      <c r="G52" s="105">
        <v>7000</v>
      </c>
      <c r="H52" s="102">
        <f t="shared" si="25"/>
        <v>929.05965890238235</v>
      </c>
      <c r="I52" s="105">
        <v>6999.55</v>
      </c>
      <c r="J52" s="102">
        <f t="shared" si="26"/>
        <v>928.99993363859573</v>
      </c>
      <c r="K52" s="105">
        <v>6999.55</v>
      </c>
      <c r="L52" s="102">
        <f t="shared" si="28"/>
        <v>928.99993363859573</v>
      </c>
      <c r="M52" s="105">
        <v>6999.55</v>
      </c>
      <c r="N52" s="103">
        <f t="shared" si="29"/>
        <v>928.99993363859573</v>
      </c>
    </row>
    <row r="53" spans="1:14" x14ac:dyDescent="0.25">
      <c r="A53" s="92"/>
      <c r="B53" s="92"/>
      <c r="C53" s="92" t="s">
        <v>71</v>
      </c>
      <c r="D53" s="92" t="s">
        <v>100</v>
      </c>
      <c r="E53" s="105">
        <v>1450</v>
      </c>
      <c r="F53" s="113">
        <f t="shared" si="24"/>
        <v>192.44807220120776</v>
      </c>
      <c r="G53" s="105"/>
      <c r="H53" s="102">
        <f t="shared" si="25"/>
        <v>0</v>
      </c>
      <c r="I53" s="105"/>
      <c r="J53" s="102">
        <f t="shared" si="26"/>
        <v>0</v>
      </c>
      <c r="K53" s="105"/>
      <c r="L53" s="102">
        <f t="shared" si="28"/>
        <v>0</v>
      </c>
      <c r="M53" s="105"/>
      <c r="N53" s="103">
        <f t="shared" si="29"/>
        <v>0</v>
      </c>
    </row>
    <row r="54" spans="1:14" x14ac:dyDescent="0.25">
      <c r="A54" s="92"/>
      <c r="B54" s="92"/>
      <c r="C54" s="92" t="s">
        <v>73</v>
      </c>
      <c r="D54" s="92" t="s">
        <v>74</v>
      </c>
      <c r="E54" s="105">
        <v>282352.5</v>
      </c>
      <c r="F54" s="113">
        <f t="shared" si="24"/>
        <v>37474.616762890699</v>
      </c>
      <c r="G54" s="105"/>
      <c r="H54" s="102">
        <f t="shared" si="25"/>
        <v>0</v>
      </c>
      <c r="I54" s="105"/>
      <c r="J54" s="102">
        <f t="shared" si="26"/>
        <v>0</v>
      </c>
      <c r="K54" s="105"/>
      <c r="L54" s="102">
        <f t="shared" si="28"/>
        <v>0</v>
      </c>
      <c r="M54" s="105"/>
      <c r="N54" s="103">
        <f t="shared" si="29"/>
        <v>0</v>
      </c>
    </row>
    <row r="55" spans="1:14" ht="23.25" customHeight="1" x14ac:dyDescent="0.25">
      <c r="A55" s="91">
        <v>5</v>
      </c>
      <c r="B55" s="91"/>
      <c r="C55" s="91"/>
      <c r="D55" s="98" t="s">
        <v>31</v>
      </c>
      <c r="E55" s="104">
        <f t="shared" ref="E55:G56" si="36">E56</f>
        <v>100000.08</v>
      </c>
      <c r="F55" s="113">
        <f t="shared" si="24"/>
        <v>13272.291459287278</v>
      </c>
      <c r="G55" s="104">
        <f t="shared" si="36"/>
        <v>133333.44</v>
      </c>
      <c r="H55" s="102">
        <f t="shared" si="25"/>
        <v>17696.388612383038</v>
      </c>
      <c r="I55" s="104">
        <f>I56</f>
        <v>133330.51</v>
      </c>
      <c r="J55" s="102">
        <f t="shared" si="26"/>
        <v>17695.999734554385</v>
      </c>
      <c r="K55" s="104">
        <f t="shared" ref="K55:M56" si="37">K56</f>
        <v>33332.620000000003</v>
      </c>
      <c r="L55" s="102">
        <f t="shared" si="28"/>
        <v>4423.9989382175327</v>
      </c>
      <c r="M55" s="104">
        <f t="shared" si="37"/>
        <v>0</v>
      </c>
      <c r="N55" s="103">
        <f t="shared" si="29"/>
        <v>0</v>
      </c>
    </row>
    <row r="56" spans="1:14" x14ac:dyDescent="0.25">
      <c r="A56" s="91"/>
      <c r="B56" s="91">
        <v>54</v>
      </c>
      <c r="C56" s="91"/>
      <c r="D56" s="98" t="s">
        <v>98</v>
      </c>
      <c r="E56" s="104">
        <f t="shared" si="36"/>
        <v>100000.08</v>
      </c>
      <c r="F56" s="113">
        <f t="shared" si="24"/>
        <v>13272.291459287278</v>
      </c>
      <c r="G56" s="104">
        <f t="shared" si="36"/>
        <v>133333.44</v>
      </c>
      <c r="H56" s="102">
        <f t="shared" si="25"/>
        <v>17696.388612383038</v>
      </c>
      <c r="I56" s="104">
        <f>I57</f>
        <v>133330.51</v>
      </c>
      <c r="J56" s="102">
        <f t="shared" si="26"/>
        <v>17695.999734554385</v>
      </c>
      <c r="K56" s="104">
        <f t="shared" si="37"/>
        <v>33332.620000000003</v>
      </c>
      <c r="L56" s="102">
        <f t="shared" si="28"/>
        <v>4423.9989382175327</v>
      </c>
      <c r="M56" s="104">
        <f t="shared" si="37"/>
        <v>0</v>
      </c>
      <c r="N56" s="103">
        <f t="shared" si="29"/>
        <v>0</v>
      </c>
    </row>
    <row r="57" spans="1:14" x14ac:dyDescent="0.25">
      <c r="A57" s="92"/>
      <c r="B57" s="92"/>
      <c r="C57" s="95" t="s">
        <v>58</v>
      </c>
      <c r="D57" s="95" t="s">
        <v>85</v>
      </c>
      <c r="E57" s="105">
        <v>100000.08</v>
      </c>
      <c r="F57" s="113">
        <f t="shared" si="24"/>
        <v>13272.291459287278</v>
      </c>
      <c r="G57" s="105">
        <v>133333.44</v>
      </c>
      <c r="H57" s="102">
        <f t="shared" si="25"/>
        <v>17696.388612383038</v>
      </c>
      <c r="I57" s="105">
        <v>133330.51</v>
      </c>
      <c r="J57" s="102">
        <f t="shared" si="26"/>
        <v>17695.999734554385</v>
      </c>
      <c r="K57" s="105">
        <v>33332.620000000003</v>
      </c>
      <c r="L57" s="102">
        <f t="shared" si="28"/>
        <v>4423.9989382175327</v>
      </c>
      <c r="M57" s="105">
        <v>0</v>
      </c>
      <c r="N57" s="103">
        <f t="shared" si="29"/>
        <v>0</v>
      </c>
    </row>
    <row r="58" spans="1:14" x14ac:dyDescent="0.25">
      <c r="A58" s="116"/>
      <c r="B58" s="117"/>
      <c r="C58" s="117"/>
      <c r="D58" s="112" t="s">
        <v>99</v>
      </c>
      <c r="E58" s="105">
        <f t="shared" ref="E58:G58" si="38">E35+E49+E55</f>
        <v>3653953.55</v>
      </c>
      <c r="F58" s="113">
        <f t="shared" si="24"/>
        <v>484962.9769725927</v>
      </c>
      <c r="G58" s="105">
        <f t="shared" si="38"/>
        <v>3772510</v>
      </c>
      <c r="H58" s="102">
        <f t="shared" si="25"/>
        <v>500698.12197226088</v>
      </c>
      <c r="I58" s="105">
        <f>I35+I49+I55</f>
        <v>4506090.6399999997</v>
      </c>
      <c r="J58" s="102">
        <f t="shared" si="26"/>
        <v>598061.00471165963</v>
      </c>
      <c r="K58" s="105">
        <f t="shared" ref="K58:M58" si="39">K35+K49+K55</f>
        <v>4506090.6399999997</v>
      </c>
      <c r="L58" s="102">
        <f t="shared" si="28"/>
        <v>598061.00471165963</v>
      </c>
      <c r="M58" s="105">
        <f t="shared" si="39"/>
        <v>4506090.6399999997</v>
      </c>
      <c r="N58" s="103">
        <f t="shared" si="29"/>
        <v>598061.00471165963</v>
      </c>
    </row>
    <row r="59" spans="1:14" x14ac:dyDescent="0.25">
      <c r="A59" s="86"/>
      <c r="B59" s="86"/>
      <c r="C59" s="86"/>
      <c r="D59" s="86"/>
      <c r="E59" s="86"/>
      <c r="G59" s="86"/>
      <c r="I59" s="86"/>
      <c r="K59" s="86"/>
      <c r="M59" s="86"/>
    </row>
    <row r="60" spans="1:14" ht="24" customHeight="1" x14ac:dyDescent="0.25">
      <c r="A60" s="185" t="s">
        <v>106</v>
      </c>
      <c r="B60" s="185"/>
      <c r="C60" s="185"/>
      <c r="D60" s="185"/>
      <c r="E60" s="185"/>
      <c r="F60" s="185"/>
      <c r="G60" s="185"/>
      <c r="H60" s="185"/>
      <c r="I60" s="185"/>
      <c r="K60" s="86"/>
      <c r="M60" s="86"/>
    </row>
  </sheetData>
  <mergeCells count="6">
    <mergeCell ref="A60:I60"/>
    <mergeCell ref="A7:M7"/>
    <mergeCell ref="A32:M32"/>
    <mergeCell ref="A1:M1"/>
    <mergeCell ref="A3:M3"/>
    <mergeCell ref="A5:M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"/>
  <sheetViews>
    <sheetView workbookViewId="0">
      <selection activeCell="J14" sqref="J14"/>
    </sheetView>
  </sheetViews>
  <sheetFormatPr defaultRowHeight="15" x14ac:dyDescent="0.25"/>
  <cols>
    <col min="1" max="1" width="37.7109375" customWidth="1"/>
    <col min="2" max="2" width="16.5703125" customWidth="1"/>
    <col min="3" max="3" width="16.5703125" style="58" customWidth="1"/>
    <col min="4" max="4" width="16.5703125" customWidth="1"/>
    <col min="5" max="5" width="16.5703125" style="58" customWidth="1"/>
    <col min="6" max="6" width="16.5703125" customWidth="1"/>
    <col min="7" max="7" width="16.5703125" style="58" customWidth="1"/>
    <col min="8" max="8" width="16.5703125" customWidth="1"/>
    <col min="9" max="9" width="16.5703125" style="58" customWidth="1"/>
    <col min="10" max="10" width="16.5703125" customWidth="1"/>
    <col min="11" max="11" width="16.5703125" style="58" customWidth="1"/>
  </cols>
  <sheetData>
    <row r="1" spans="1:13" ht="42" customHeight="1" x14ac:dyDescent="0.25">
      <c r="A1" s="167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8" customHeight="1" x14ac:dyDescent="0.25">
      <c r="A2" s="4"/>
      <c r="B2" s="4"/>
      <c r="C2" s="57"/>
      <c r="D2" s="4"/>
      <c r="E2" s="57"/>
      <c r="F2" s="4"/>
      <c r="G2" s="57"/>
      <c r="H2" s="4"/>
      <c r="I2" s="57"/>
      <c r="J2" s="4"/>
    </row>
    <row r="3" spans="1:13" ht="15.75" x14ac:dyDescent="0.25">
      <c r="A3" s="167" t="s">
        <v>33</v>
      </c>
      <c r="B3" s="167"/>
      <c r="C3" s="167"/>
      <c r="D3" s="167"/>
      <c r="E3" s="167"/>
      <c r="F3" s="167"/>
      <c r="G3" s="167"/>
      <c r="H3" s="171"/>
      <c r="I3" s="171"/>
      <c r="J3" s="171"/>
    </row>
    <row r="4" spans="1:13" ht="18" x14ac:dyDescent="0.25">
      <c r="A4" s="4"/>
      <c r="B4" s="4"/>
      <c r="C4" s="57"/>
      <c r="D4" s="4"/>
      <c r="E4" s="57"/>
      <c r="F4" s="4"/>
      <c r="G4" s="57"/>
      <c r="H4" s="5"/>
      <c r="I4" s="45"/>
      <c r="J4" s="5"/>
    </row>
    <row r="5" spans="1:13" ht="18" customHeight="1" x14ac:dyDescent="0.25">
      <c r="A5" s="167" t="s">
        <v>15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3" ht="18" x14ac:dyDescent="0.25">
      <c r="A6" s="4"/>
      <c r="B6" s="4"/>
      <c r="C6" s="57"/>
      <c r="D6" s="4"/>
      <c r="E6" s="57"/>
      <c r="F6" s="4"/>
      <c r="G6" s="57"/>
      <c r="H6" s="5"/>
      <c r="I6" s="45"/>
      <c r="J6" s="5"/>
    </row>
    <row r="7" spans="1:13" ht="15.75" x14ac:dyDescent="0.25">
      <c r="A7" s="167" t="s">
        <v>26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3" ht="18" x14ac:dyDescent="0.25">
      <c r="A8" s="4"/>
      <c r="B8" s="4"/>
      <c r="C8" s="57"/>
      <c r="D8" s="4"/>
      <c r="E8" s="57"/>
      <c r="F8" s="4"/>
      <c r="G8" s="57"/>
      <c r="H8" s="5"/>
      <c r="I8" s="45"/>
      <c r="J8" s="5"/>
    </row>
    <row r="9" spans="1:13" ht="29.25" customHeight="1" x14ac:dyDescent="0.25">
      <c r="A9" s="18" t="s">
        <v>27</v>
      </c>
      <c r="B9" s="17" t="s">
        <v>12</v>
      </c>
      <c r="C9" s="55" t="s">
        <v>109</v>
      </c>
      <c r="D9" s="18" t="s">
        <v>13</v>
      </c>
      <c r="E9" s="56" t="s">
        <v>110</v>
      </c>
      <c r="F9" s="18" t="s">
        <v>47</v>
      </c>
      <c r="G9" s="56" t="s">
        <v>108</v>
      </c>
      <c r="H9" s="18" t="s">
        <v>48</v>
      </c>
      <c r="I9" s="56" t="s">
        <v>105</v>
      </c>
      <c r="J9" s="18" t="s">
        <v>49</v>
      </c>
      <c r="K9" s="56" t="s">
        <v>104</v>
      </c>
    </row>
    <row r="10" spans="1:13" ht="15.75" customHeight="1" x14ac:dyDescent="0.25">
      <c r="A10" s="8" t="s">
        <v>28</v>
      </c>
      <c r="B10" s="28">
        <f>B11</f>
        <v>3653953.55</v>
      </c>
      <c r="C10" s="54">
        <f>B10/7.5345</f>
        <v>484962.9769725927</v>
      </c>
      <c r="D10" s="28">
        <f t="shared" ref="D10:J10" si="0">D11</f>
        <v>3772510</v>
      </c>
      <c r="E10" s="54">
        <f>D10/7.5345</f>
        <v>500698.12197226088</v>
      </c>
      <c r="F10" s="28">
        <f t="shared" si="0"/>
        <v>4506090.6100000003</v>
      </c>
      <c r="G10" s="54">
        <f>F10/7.5345</f>
        <v>598061.00072997541</v>
      </c>
      <c r="H10" s="28">
        <f t="shared" si="0"/>
        <v>4506090.6100000003</v>
      </c>
      <c r="I10" s="54">
        <f>H10/7.5345</f>
        <v>598061.00072997541</v>
      </c>
      <c r="J10" s="29">
        <f t="shared" si="0"/>
        <v>4506090.6100000003</v>
      </c>
      <c r="K10" s="54">
        <f>J10/7.5345</f>
        <v>598061.00072997541</v>
      </c>
    </row>
    <row r="11" spans="1:13" ht="15.75" customHeight="1" x14ac:dyDescent="0.25">
      <c r="A11" s="8" t="s">
        <v>81</v>
      </c>
      <c r="B11" s="28">
        <f>B12</f>
        <v>3653953.55</v>
      </c>
      <c r="C11" s="54">
        <f t="shared" ref="C11:C13" si="1">B11/7.5345</f>
        <v>484962.9769725927</v>
      </c>
      <c r="D11" s="28">
        <f t="shared" ref="D11:J11" si="2">D12</f>
        <v>3772510</v>
      </c>
      <c r="E11" s="54">
        <f t="shared" ref="E11:E13" si="3">D11/7.5345</f>
        <v>500698.12197226088</v>
      </c>
      <c r="F11" s="28">
        <f t="shared" si="2"/>
        <v>4506090.6100000003</v>
      </c>
      <c r="G11" s="54">
        <f t="shared" ref="G11:G13" si="4">F11/7.5345</f>
        <v>598061.00072997541</v>
      </c>
      <c r="H11" s="28">
        <f t="shared" si="2"/>
        <v>4506090.6100000003</v>
      </c>
      <c r="I11" s="54">
        <f t="shared" ref="I11:I13" si="5">H11/7.5345</f>
        <v>598061.00072997541</v>
      </c>
      <c r="J11" s="29">
        <f t="shared" si="2"/>
        <v>4506090.6100000003</v>
      </c>
      <c r="K11" s="54">
        <f t="shared" ref="K11:K13" si="6">J11/7.5345</f>
        <v>598061.00072997541</v>
      </c>
    </row>
    <row r="12" spans="1:13" x14ac:dyDescent="0.25">
      <c r="A12" s="13" t="s">
        <v>82</v>
      </c>
      <c r="B12" s="28">
        <f>B13</f>
        <v>3653953.55</v>
      </c>
      <c r="C12" s="54">
        <f t="shared" si="1"/>
        <v>484962.9769725927</v>
      </c>
      <c r="D12" s="28">
        <f t="shared" ref="D12:J12" si="7">D13</f>
        <v>3772510</v>
      </c>
      <c r="E12" s="54">
        <f t="shared" si="3"/>
        <v>500698.12197226088</v>
      </c>
      <c r="F12" s="28">
        <f t="shared" si="7"/>
        <v>4506090.6100000003</v>
      </c>
      <c r="G12" s="54">
        <f t="shared" si="4"/>
        <v>598061.00072997541</v>
      </c>
      <c r="H12" s="28">
        <f t="shared" si="7"/>
        <v>4506090.6100000003</v>
      </c>
      <c r="I12" s="54">
        <f t="shared" si="5"/>
        <v>598061.00072997541</v>
      </c>
      <c r="J12" s="29">
        <f t="shared" si="7"/>
        <v>4506090.6100000003</v>
      </c>
      <c r="K12" s="54">
        <f t="shared" si="6"/>
        <v>598061.00072997541</v>
      </c>
    </row>
    <row r="13" spans="1:13" x14ac:dyDescent="0.25">
      <c r="A13" s="12" t="s">
        <v>83</v>
      </c>
      <c r="B13" s="28">
        <v>3653953.55</v>
      </c>
      <c r="C13" s="54">
        <f t="shared" si="1"/>
        <v>484962.9769725927</v>
      </c>
      <c r="D13" s="29">
        <v>3772510</v>
      </c>
      <c r="E13" s="54">
        <f t="shared" si="3"/>
        <v>500698.12197226088</v>
      </c>
      <c r="F13" s="29">
        <v>4506090.6100000003</v>
      </c>
      <c r="G13" s="54">
        <f t="shared" si="4"/>
        <v>598061.00072997541</v>
      </c>
      <c r="H13" s="29">
        <v>4506090.6100000003</v>
      </c>
      <c r="I13" s="54">
        <f t="shared" si="5"/>
        <v>598061.00072997541</v>
      </c>
      <c r="J13" s="29">
        <v>4506090.6100000003</v>
      </c>
      <c r="K13" s="54">
        <f t="shared" si="6"/>
        <v>598061.00072997541</v>
      </c>
    </row>
    <row r="15" spans="1:13" x14ac:dyDescent="0.25">
      <c r="A15" s="184" t="s">
        <v>106</v>
      </c>
      <c r="B15" s="184"/>
      <c r="C15" s="184"/>
      <c r="D15" s="184"/>
      <c r="E15" s="184"/>
      <c r="F15" s="184"/>
      <c r="G15" s="184"/>
      <c r="H15" s="184"/>
      <c r="I15" s="184"/>
    </row>
  </sheetData>
  <mergeCells count="5">
    <mergeCell ref="A3:J3"/>
    <mergeCell ref="A5:J5"/>
    <mergeCell ref="A7:J7"/>
    <mergeCell ref="A1:M1"/>
    <mergeCell ref="A15:I15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"/>
  <sheetViews>
    <sheetView workbookViewId="0">
      <selection activeCell="L12" sqref="L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6.140625" customWidth="1"/>
    <col min="5" max="5" width="13.5703125" customWidth="1"/>
    <col min="6" max="6" width="13.5703125" style="63" customWidth="1"/>
    <col min="7" max="7" width="13.5703125" customWidth="1"/>
    <col min="8" max="8" width="13.5703125" style="63" customWidth="1"/>
    <col min="9" max="9" width="13.5703125" customWidth="1"/>
    <col min="10" max="10" width="13.5703125" style="63" customWidth="1"/>
    <col min="11" max="11" width="13.5703125" customWidth="1"/>
    <col min="12" max="12" width="13.5703125" style="63" customWidth="1"/>
    <col min="13" max="13" width="13.5703125" customWidth="1"/>
    <col min="14" max="14" width="13.5703125" style="63" customWidth="1"/>
  </cols>
  <sheetData>
    <row r="1" spans="1:14" ht="42" customHeight="1" x14ac:dyDescent="0.25">
      <c r="A1" s="167" t="s">
        <v>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18" customHeight="1" x14ac:dyDescent="0.25">
      <c r="A2" s="4"/>
      <c r="B2" s="4"/>
      <c r="C2" s="4"/>
      <c r="D2" s="4"/>
      <c r="E2" s="4"/>
      <c r="F2" s="62"/>
      <c r="G2" s="4"/>
      <c r="H2" s="62"/>
      <c r="I2" s="4"/>
      <c r="J2" s="62"/>
      <c r="K2" s="4"/>
      <c r="L2" s="62"/>
      <c r="M2" s="4"/>
    </row>
    <row r="3" spans="1:14" ht="15.75" x14ac:dyDescent="0.2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71"/>
      <c r="L3" s="171"/>
      <c r="M3" s="171"/>
    </row>
    <row r="4" spans="1:14" ht="18" x14ac:dyDescent="0.25">
      <c r="A4" s="4"/>
      <c r="B4" s="4"/>
      <c r="C4" s="4"/>
      <c r="D4" s="4"/>
      <c r="E4" s="4"/>
      <c r="F4" s="62"/>
      <c r="G4" s="4"/>
      <c r="H4" s="62"/>
      <c r="I4" s="4"/>
      <c r="J4" s="62"/>
      <c r="K4" s="5"/>
      <c r="L4" s="59"/>
      <c r="M4" s="5"/>
    </row>
    <row r="5" spans="1:14" ht="18" customHeight="1" x14ac:dyDescent="0.25">
      <c r="A5" s="167" t="s">
        <v>29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4" ht="18" x14ac:dyDescent="0.25">
      <c r="A6" s="4"/>
      <c r="B6" s="4"/>
      <c r="C6" s="4"/>
      <c r="D6" s="4"/>
      <c r="E6" s="4"/>
      <c r="F6" s="62"/>
      <c r="G6" s="4"/>
      <c r="H6" s="62"/>
      <c r="I6" s="4"/>
      <c r="J6" s="62"/>
      <c r="K6" s="5"/>
      <c r="L6" s="59"/>
      <c r="M6" s="5"/>
    </row>
    <row r="7" spans="1:14" ht="38.25" x14ac:dyDescent="0.25">
      <c r="A7" s="18" t="s">
        <v>16</v>
      </c>
      <c r="B7" s="17" t="s">
        <v>17</v>
      </c>
      <c r="C7" s="17" t="s">
        <v>18</v>
      </c>
      <c r="D7" s="17" t="s">
        <v>54</v>
      </c>
      <c r="E7" s="17" t="s">
        <v>12</v>
      </c>
      <c r="F7" s="60" t="s">
        <v>109</v>
      </c>
      <c r="G7" s="18" t="s">
        <v>13</v>
      </c>
      <c r="H7" s="61" t="s">
        <v>110</v>
      </c>
      <c r="I7" s="18" t="s">
        <v>47</v>
      </c>
      <c r="J7" s="61" t="s">
        <v>108</v>
      </c>
      <c r="K7" s="18" t="s">
        <v>48</v>
      </c>
      <c r="L7" s="61" t="s">
        <v>105</v>
      </c>
      <c r="M7" s="18" t="s">
        <v>49</v>
      </c>
      <c r="N7" s="61" t="s">
        <v>104</v>
      </c>
    </row>
    <row r="8" spans="1:14" x14ac:dyDescent="0.25">
      <c r="A8" s="8">
        <v>8</v>
      </c>
      <c r="B8" s="8"/>
      <c r="C8" s="8"/>
      <c r="D8" s="8" t="s">
        <v>30</v>
      </c>
      <c r="E8" s="27">
        <f>E9</f>
        <v>400000</v>
      </c>
      <c r="F8" s="54">
        <f>E8/7.5345</f>
        <v>53089.123365850421</v>
      </c>
      <c r="G8" s="27">
        <f t="shared" ref="G8:M9" si="0">G9</f>
        <v>0</v>
      </c>
      <c r="H8" s="54">
        <f>G8/7.5345</f>
        <v>0</v>
      </c>
      <c r="I8" s="27">
        <f t="shared" si="0"/>
        <v>0</v>
      </c>
      <c r="J8" s="54">
        <f>I8/7.5345</f>
        <v>0</v>
      </c>
      <c r="K8" s="27">
        <f t="shared" si="0"/>
        <v>0</v>
      </c>
      <c r="L8" s="54">
        <f>K8/7.5345</f>
        <v>0</v>
      </c>
      <c r="M8" s="27">
        <f t="shared" si="0"/>
        <v>0</v>
      </c>
      <c r="N8" s="54">
        <f>M8/7.5345</f>
        <v>0</v>
      </c>
    </row>
    <row r="9" spans="1:14" x14ac:dyDescent="0.25">
      <c r="A9" s="8"/>
      <c r="B9" s="11">
        <v>84</v>
      </c>
      <c r="C9" s="11" t="s">
        <v>62</v>
      </c>
      <c r="D9" s="11" t="s">
        <v>37</v>
      </c>
      <c r="E9" s="28">
        <f>E10</f>
        <v>400000</v>
      </c>
      <c r="F9" s="54">
        <f t="shared" ref="F9:F13" si="1">E9/7.5345</f>
        <v>53089.123365850421</v>
      </c>
      <c r="G9" s="28">
        <f t="shared" si="0"/>
        <v>0</v>
      </c>
      <c r="H9" s="54">
        <f t="shared" ref="H9:H13" si="2">G9/7.5345</f>
        <v>0</v>
      </c>
      <c r="I9" s="28">
        <f t="shared" si="0"/>
        <v>0</v>
      </c>
      <c r="J9" s="54">
        <f t="shared" ref="J9:J13" si="3">I9/7.5345</f>
        <v>0</v>
      </c>
      <c r="K9" s="28">
        <f t="shared" si="0"/>
        <v>0</v>
      </c>
      <c r="L9" s="54">
        <f t="shared" ref="L9:L13" si="4">K9/7.5345</f>
        <v>0</v>
      </c>
      <c r="M9" s="28">
        <f t="shared" si="0"/>
        <v>0</v>
      </c>
      <c r="N9" s="54">
        <f t="shared" ref="N9:N13" si="5">M9/7.5345</f>
        <v>0</v>
      </c>
    </row>
    <row r="10" spans="1:14" x14ac:dyDescent="0.25">
      <c r="A10" s="8"/>
      <c r="B10" s="11"/>
      <c r="C10" s="11" t="s">
        <v>73</v>
      </c>
      <c r="D10" s="11" t="s">
        <v>84</v>
      </c>
      <c r="E10" s="28">
        <v>400000</v>
      </c>
      <c r="F10" s="54">
        <f t="shared" si="1"/>
        <v>53089.123365850421</v>
      </c>
      <c r="G10" s="28">
        <v>0</v>
      </c>
      <c r="H10" s="54">
        <f t="shared" si="2"/>
        <v>0</v>
      </c>
      <c r="I10" s="28">
        <v>0</v>
      </c>
      <c r="J10" s="54">
        <f t="shared" si="3"/>
        <v>0</v>
      </c>
      <c r="K10" s="28">
        <v>0</v>
      </c>
      <c r="L10" s="54">
        <f t="shared" si="4"/>
        <v>0</v>
      </c>
      <c r="M10" s="28">
        <v>0</v>
      </c>
      <c r="N10" s="54">
        <f t="shared" si="5"/>
        <v>0</v>
      </c>
    </row>
    <row r="11" spans="1:14" x14ac:dyDescent="0.25">
      <c r="A11" s="10">
        <v>5</v>
      </c>
      <c r="B11" s="10"/>
      <c r="C11" s="10"/>
      <c r="D11" s="19" t="s">
        <v>31</v>
      </c>
      <c r="E11" s="27">
        <f>E12</f>
        <v>100000.08</v>
      </c>
      <c r="F11" s="54">
        <f t="shared" si="1"/>
        <v>13272.291459287278</v>
      </c>
      <c r="G11" s="27">
        <f t="shared" ref="G11:M11" si="6">G12</f>
        <v>133333.44</v>
      </c>
      <c r="H11" s="54">
        <f t="shared" si="2"/>
        <v>17696.388612383038</v>
      </c>
      <c r="I11" s="27">
        <f t="shared" si="6"/>
        <v>133330.51</v>
      </c>
      <c r="J11" s="54">
        <f t="shared" si="3"/>
        <v>17695.999734554385</v>
      </c>
      <c r="K11" s="27">
        <f t="shared" si="6"/>
        <v>33332.620000000003</v>
      </c>
      <c r="L11" s="54">
        <f t="shared" si="4"/>
        <v>4423.9989382175327</v>
      </c>
      <c r="M11" s="27">
        <f t="shared" si="6"/>
        <v>0</v>
      </c>
      <c r="N11" s="54">
        <f t="shared" si="5"/>
        <v>0</v>
      </c>
    </row>
    <row r="12" spans="1:14" ht="15" customHeight="1" x14ac:dyDescent="0.25">
      <c r="A12" s="11"/>
      <c r="B12" s="11">
        <v>54</v>
      </c>
      <c r="C12" s="11"/>
      <c r="D12" s="20" t="s">
        <v>38</v>
      </c>
      <c r="E12" s="28">
        <v>100000.08</v>
      </c>
      <c r="F12" s="54">
        <f t="shared" si="1"/>
        <v>13272.291459287278</v>
      </c>
      <c r="G12" s="29">
        <v>133333.44</v>
      </c>
      <c r="H12" s="54">
        <f t="shared" si="2"/>
        <v>17696.388612383038</v>
      </c>
      <c r="I12" s="29">
        <v>133330.51</v>
      </c>
      <c r="J12" s="54">
        <f t="shared" si="3"/>
        <v>17695.999734554385</v>
      </c>
      <c r="K12" s="29">
        <v>33332.620000000003</v>
      </c>
      <c r="L12" s="54">
        <f t="shared" si="4"/>
        <v>4423.9989382175327</v>
      </c>
      <c r="M12" s="30">
        <v>0</v>
      </c>
      <c r="N12" s="54">
        <f t="shared" si="5"/>
        <v>0</v>
      </c>
    </row>
    <row r="13" spans="1:14" x14ac:dyDescent="0.25">
      <c r="A13" s="11"/>
      <c r="B13" s="11"/>
      <c r="C13" s="9" t="s">
        <v>58</v>
      </c>
      <c r="D13" s="9" t="s">
        <v>80</v>
      </c>
      <c r="E13" s="28">
        <f>E12</f>
        <v>100000.08</v>
      </c>
      <c r="F13" s="54">
        <f t="shared" si="1"/>
        <v>13272.291459287278</v>
      </c>
      <c r="G13" s="28">
        <f t="shared" ref="G13:M13" si="7">G12</f>
        <v>133333.44</v>
      </c>
      <c r="H13" s="54">
        <f t="shared" si="2"/>
        <v>17696.388612383038</v>
      </c>
      <c r="I13" s="28">
        <f t="shared" si="7"/>
        <v>133330.51</v>
      </c>
      <c r="J13" s="54">
        <f t="shared" si="3"/>
        <v>17695.999734554385</v>
      </c>
      <c r="K13" s="28">
        <f t="shared" si="7"/>
        <v>33332.620000000003</v>
      </c>
      <c r="L13" s="54">
        <f t="shared" si="4"/>
        <v>4423.9989382175327</v>
      </c>
      <c r="M13" s="28">
        <f t="shared" si="7"/>
        <v>0</v>
      </c>
      <c r="N13" s="54">
        <f t="shared" si="5"/>
        <v>0</v>
      </c>
    </row>
    <row r="15" spans="1:14" x14ac:dyDescent="0.25">
      <c r="A15" s="184" t="s">
        <v>106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</sheetData>
  <mergeCells count="4">
    <mergeCell ref="A1:M1"/>
    <mergeCell ref="A3:M3"/>
    <mergeCell ref="A5:M5"/>
    <mergeCell ref="A15:M15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3"/>
  <sheetViews>
    <sheetView tabSelected="1" workbookViewId="0">
      <selection activeCell="H6" sqref="H6"/>
    </sheetView>
  </sheetViews>
  <sheetFormatPr defaultRowHeight="15" x14ac:dyDescent="0.25"/>
  <cols>
    <col min="1" max="1" width="5.140625" customWidth="1"/>
    <col min="2" max="2" width="2.85546875" customWidth="1"/>
    <col min="3" max="3" width="1.7109375" customWidth="1"/>
    <col min="4" max="4" width="8.42578125" customWidth="1"/>
    <col min="5" max="5" width="31.42578125" customWidth="1"/>
    <col min="6" max="6" width="9.7109375" customWidth="1"/>
    <col min="7" max="7" width="8.85546875" style="58" customWidth="1"/>
    <col min="8" max="8" width="9.7109375" customWidth="1"/>
    <col min="9" max="9" width="8.85546875" style="58" customWidth="1"/>
    <col min="10" max="10" width="9.7109375" customWidth="1"/>
    <col min="11" max="11" width="8.85546875" style="58" customWidth="1"/>
    <col min="12" max="12" width="9.7109375" customWidth="1"/>
    <col min="13" max="13" width="8.85546875" style="58" customWidth="1"/>
    <col min="14" max="14" width="9.7109375" customWidth="1"/>
    <col min="15" max="15" width="8.85546875" style="58" customWidth="1"/>
  </cols>
  <sheetData>
    <row r="1" spans="1:15" ht="33.75" customHeight="1" x14ac:dyDescent="0.25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5" ht="18" x14ac:dyDescent="0.25">
      <c r="A2" s="4"/>
      <c r="B2" s="4"/>
      <c r="C2" s="4"/>
      <c r="D2" s="4"/>
      <c r="E2" s="4"/>
      <c r="F2" s="4"/>
      <c r="G2" s="57"/>
      <c r="H2" s="4"/>
      <c r="I2" s="57"/>
      <c r="J2" s="4"/>
      <c r="K2" s="57"/>
      <c r="L2" s="5"/>
      <c r="M2" s="45"/>
      <c r="N2" s="5"/>
    </row>
    <row r="3" spans="1:15" ht="18" customHeight="1" x14ac:dyDescent="0.25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5" ht="18" x14ac:dyDescent="0.25">
      <c r="A4" s="4"/>
      <c r="B4" s="4"/>
      <c r="C4" s="4"/>
      <c r="D4" s="4"/>
      <c r="E4" s="4"/>
      <c r="F4" s="4"/>
      <c r="G4" s="57"/>
      <c r="H4" s="4"/>
      <c r="I4" s="57"/>
      <c r="J4" s="4"/>
      <c r="K4" s="57"/>
      <c r="L4" s="5"/>
      <c r="M4" s="45"/>
      <c r="N4" s="5"/>
    </row>
    <row r="5" spans="1:15" ht="33.75" x14ac:dyDescent="0.25">
      <c r="A5" s="201" t="s">
        <v>34</v>
      </c>
      <c r="B5" s="202"/>
      <c r="C5" s="203"/>
      <c r="D5" s="118"/>
      <c r="E5" s="89" t="s">
        <v>35</v>
      </c>
      <c r="F5" s="89" t="s">
        <v>12</v>
      </c>
      <c r="G5" s="100" t="s">
        <v>109</v>
      </c>
      <c r="H5" s="99" t="s">
        <v>13</v>
      </c>
      <c r="I5" s="101" t="s">
        <v>110</v>
      </c>
      <c r="J5" s="99" t="s">
        <v>47</v>
      </c>
      <c r="K5" s="101" t="s">
        <v>108</v>
      </c>
      <c r="L5" s="99" t="s">
        <v>48</v>
      </c>
      <c r="M5" s="101" t="s">
        <v>105</v>
      </c>
      <c r="N5" s="99" t="s">
        <v>49</v>
      </c>
      <c r="O5" s="101" t="s">
        <v>104</v>
      </c>
    </row>
    <row r="6" spans="1:15" ht="30" customHeight="1" x14ac:dyDescent="0.25">
      <c r="A6" s="204" t="s">
        <v>57</v>
      </c>
      <c r="B6" s="205"/>
      <c r="C6" s="206"/>
      <c r="D6" s="119">
        <v>1011</v>
      </c>
      <c r="E6" s="119" t="s">
        <v>56</v>
      </c>
      <c r="F6" s="120">
        <f>F7+F42+F56</f>
        <v>3653953.5500000003</v>
      </c>
      <c r="G6" s="121">
        <f>F6/7.5345</f>
        <v>484962.97697259276</v>
      </c>
      <c r="H6" s="120">
        <f t="shared" ref="H6:N6" si="0">H7+H42+H56</f>
        <v>3772510</v>
      </c>
      <c r="I6" s="121">
        <f>H6/7.5345</f>
        <v>500698.12197226088</v>
      </c>
      <c r="J6" s="120">
        <f t="shared" si="0"/>
        <v>4506090.6099999994</v>
      </c>
      <c r="K6" s="121">
        <f>J6/7.5345</f>
        <v>598061.00072997529</v>
      </c>
      <c r="L6" s="120">
        <f t="shared" si="0"/>
        <v>4506090.6099999994</v>
      </c>
      <c r="M6" s="121">
        <f>L6/7.5345</f>
        <v>598061.00072997529</v>
      </c>
      <c r="N6" s="122">
        <f t="shared" si="0"/>
        <v>4506090.6099999994</v>
      </c>
      <c r="O6" s="207">
        <f>N6/7.5345</f>
        <v>598061.00072997529</v>
      </c>
    </row>
    <row r="7" spans="1:15" x14ac:dyDescent="0.25">
      <c r="A7" s="192" t="s">
        <v>59</v>
      </c>
      <c r="B7" s="193"/>
      <c r="C7" s="194"/>
      <c r="D7" s="123" t="s">
        <v>60</v>
      </c>
      <c r="E7" s="123" t="s">
        <v>55</v>
      </c>
      <c r="F7" s="124">
        <f>F8+F17+F20+F27+F30+F35</f>
        <v>3582672.37</v>
      </c>
      <c r="G7" s="125">
        <f t="shared" ref="G7:G60" si="1">F7/7.5345</f>
        <v>475502.33857588423</v>
      </c>
      <c r="H7" s="124">
        <f t="shared" ref="H7:N7" si="2">H8+H17+H20+H27+H30+H35</f>
        <v>3672010</v>
      </c>
      <c r="I7" s="125">
        <f t="shared" ref="I7:I60" si="3">H7/7.5345</f>
        <v>487359.47972659097</v>
      </c>
      <c r="J7" s="124">
        <f t="shared" si="2"/>
        <v>4419609.59</v>
      </c>
      <c r="K7" s="125">
        <f t="shared" ref="K7:K60" si="4">J7/7.5345</f>
        <v>586582.99688101397</v>
      </c>
      <c r="L7" s="124">
        <f t="shared" si="2"/>
        <v>4419609.59</v>
      </c>
      <c r="M7" s="125">
        <f t="shared" ref="M7:M60" si="5">L7/7.5345</f>
        <v>586582.99688101397</v>
      </c>
      <c r="N7" s="126">
        <f t="shared" si="2"/>
        <v>4419609.59</v>
      </c>
      <c r="O7" s="127">
        <f t="shared" ref="O7:O60" si="6">N7/7.5345</f>
        <v>586582.99688101397</v>
      </c>
    </row>
    <row r="8" spans="1:15" x14ac:dyDescent="0.25">
      <c r="A8" s="195" t="s">
        <v>111</v>
      </c>
      <c r="B8" s="196"/>
      <c r="C8" s="197"/>
      <c r="D8" s="129" t="s">
        <v>58</v>
      </c>
      <c r="E8" s="128" t="s">
        <v>61</v>
      </c>
      <c r="F8" s="130">
        <f>F9+F13+F15</f>
        <v>2028495.25</v>
      </c>
      <c r="G8" s="131">
        <f t="shared" si="1"/>
        <v>269227.58643572894</v>
      </c>
      <c r="H8" s="130">
        <f t="shared" ref="H8:N8" si="7">H9+H13+H15</f>
        <v>2090999.9999999998</v>
      </c>
      <c r="I8" s="131">
        <f t="shared" si="3"/>
        <v>277523.39239498304</v>
      </c>
      <c r="J8" s="130">
        <f t="shared" si="7"/>
        <v>2839587.3</v>
      </c>
      <c r="K8" s="131">
        <f t="shared" si="4"/>
        <v>376878.00119450525</v>
      </c>
      <c r="L8" s="130">
        <f t="shared" si="7"/>
        <v>2839587.3000000003</v>
      </c>
      <c r="M8" s="131">
        <f t="shared" si="5"/>
        <v>376878.00119450531</v>
      </c>
      <c r="N8" s="132">
        <f t="shared" si="7"/>
        <v>2839587.3</v>
      </c>
      <c r="O8" s="133">
        <f t="shared" si="6"/>
        <v>376878.00119450525</v>
      </c>
    </row>
    <row r="9" spans="1:15" x14ac:dyDescent="0.25">
      <c r="A9" s="198" t="s">
        <v>62</v>
      </c>
      <c r="B9" s="199"/>
      <c r="C9" s="200"/>
      <c r="D9" s="135">
        <v>3</v>
      </c>
      <c r="E9" s="136" t="s">
        <v>22</v>
      </c>
      <c r="F9" s="137">
        <f>F10+F11+F12</f>
        <v>1879495.17</v>
      </c>
      <c r="G9" s="138">
        <f t="shared" si="1"/>
        <v>249451.87736412502</v>
      </c>
      <c r="H9" s="137">
        <f t="shared" ref="H9:N9" si="8">H10+H11+H12</f>
        <v>1957666.5599999998</v>
      </c>
      <c r="I9" s="138">
        <f t="shared" si="3"/>
        <v>259827.00378259999</v>
      </c>
      <c r="J9" s="137">
        <f t="shared" si="8"/>
        <v>2706256.79</v>
      </c>
      <c r="K9" s="138">
        <f t="shared" si="4"/>
        <v>359182.00145995087</v>
      </c>
      <c r="L9" s="137">
        <f t="shared" si="8"/>
        <v>2806254.68</v>
      </c>
      <c r="M9" s="138">
        <f t="shared" si="5"/>
        <v>372454.00225628773</v>
      </c>
      <c r="N9" s="139">
        <f t="shared" si="8"/>
        <v>2839587.3</v>
      </c>
      <c r="O9" s="103">
        <f t="shared" si="6"/>
        <v>376878.00119450525</v>
      </c>
    </row>
    <row r="10" spans="1:15" x14ac:dyDescent="0.25">
      <c r="A10" s="189" t="s">
        <v>62</v>
      </c>
      <c r="B10" s="190"/>
      <c r="C10" s="191"/>
      <c r="D10" s="143">
        <v>31</v>
      </c>
      <c r="E10" s="134" t="s">
        <v>23</v>
      </c>
      <c r="F10" s="144">
        <v>1840000</v>
      </c>
      <c r="G10" s="138">
        <f t="shared" si="1"/>
        <v>244209.96748291192</v>
      </c>
      <c r="H10" s="105">
        <v>1918880.66</v>
      </c>
      <c r="I10" s="138">
        <f t="shared" si="3"/>
        <v>254679.23020771117</v>
      </c>
      <c r="J10" s="105">
        <v>2669398.0099999998</v>
      </c>
      <c r="K10" s="138">
        <f t="shared" si="4"/>
        <v>354290.00066361402</v>
      </c>
      <c r="L10" s="105">
        <v>2771045.96</v>
      </c>
      <c r="M10" s="138">
        <f t="shared" si="5"/>
        <v>367781.0020572035</v>
      </c>
      <c r="N10" s="145">
        <v>2804582.01</v>
      </c>
      <c r="O10" s="103">
        <f t="shared" si="6"/>
        <v>372232.0007963368</v>
      </c>
    </row>
    <row r="11" spans="1:15" x14ac:dyDescent="0.25">
      <c r="A11" s="189" t="s">
        <v>62</v>
      </c>
      <c r="B11" s="190"/>
      <c r="C11" s="191"/>
      <c r="D11" s="143">
        <v>32</v>
      </c>
      <c r="E11" s="134" t="s">
        <v>36</v>
      </c>
      <c r="F11" s="144">
        <v>36240</v>
      </c>
      <c r="G11" s="138">
        <f t="shared" si="1"/>
        <v>4809.8745769460484</v>
      </c>
      <c r="H11" s="105">
        <v>35000</v>
      </c>
      <c r="I11" s="138">
        <f t="shared" si="3"/>
        <v>4645.298294511912</v>
      </c>
      <c r="J11" s="105">
        <v>35005.29</v>
      </c>
      <c r="K11" s="138">
        <f t="shared" si="4"/>
        <v>4646.0003981684249</v>
      </c>
      <c r="L11" s="105">
        <v>35005.29</v>
      </c>
      <c r="M11" s="138">
        <f t="shared" si="5"/>
        <v>4646.0003981684249</v>
      </c>
      <c r="N11" s="145">
        <v>35005.29</v>
      </c>
      <c r="O11" s="103">
        <f t="shared" si="6"/>
        <v>4646.0003981684249</v>
      </c>
    </row>
    <row r="12" spans="1:15" x14ac:dyDescent="0.25">
      <c r="A12" s="140"/>
      <c r="B12" s="141"/>
      <c r="C12" s="142"/>
      <c r="D12" s="143">
        <v>34</v>
      </c>
      <c r="E12" s="134" t="s">
        <v>63</v>
      </c>
      <c r="F12" s="144">
        <v>3255.17</v>
      </c>
      <c r="G12" s="138">
        <f t="shared" si="1"/>
        <v>432.03530426703827</v>
      </c>
      <c r="H12" s="105">
        <v>3785.9</v>
      </c>
      <c r="I12" s="138">
        <f t="shared" si="3"/>
        <v>502.47528037693274</v>
      </c>
      <c r="J12" s="105">
        <v>1853.49</v>
      </c>
      <c r="K12" s="138">
        <f t="shared" si="4"/>
        <v>246.00039816842522</v>
      </c>
      <c r="L12" s="105">
        <v>203.43</v>
      </c>
      <c r="M12" s="138">
        <f t="shared" si="5"/>
        <v>26.999800915787379</v>
      </c>
      <c r="N12" s="146">
        <v>0</v>
      </c>
      <c r="O12" s="103">
        <f t="shared" si="6"/>
        <v>0</v>
      </c>
    </row>
    <row r="13" spans="1:15" ht="18" customHeight="1" x14ac:dyDescent="0.25">
      <c r="A13" s="140"/>
      <c r="B13" s="141"/>
      <c r="C13" s="142"/>
      <c r="D13" s="135">
        <v>4</v>
      </c>
      <c r="E13" s="136" t="s">
        <v>24</v>
      </c>
      <c r="F13" s="137">
        <f>F14</f>
        <v>49000</v>
      </c>
      <c r="G13" s="138">
        <f t="shared" si="1"/>
        <v>6503.4176123166762</v>
      </c>
      <c r="H13" s="137">
        <f t="shared" ref="H13:N13" si="9">H14</f>
        <v>0</v>
      </c>
      <c r="I13" s="138">
        <f t="shared" si="3"/>
        <v>0</v>
      </c>
      <c r="J13" s="137">
        <f t="shared" si="9"/>
        <v>0</v>
      </c>
      <c r="K13" s="138">
        <f t="shared" si="4"/>
        <v>0</v>
      </c>
      <c r="L13" s="137">
        <f t="shared" si="9"/>
        <v>0</v>
      </c>
      <c r="M13" s="138">
        <f t="shared" si="5"/>
        <v>0</v>
      </c>
      <c r="N13" s="139">
        <f t="shared" si="9"/>
        <v>0</v>
      </c>
      <c r="O13" s="103">
        <f t="shared" si="6"/>
        <v>0</v>
      </c>
    </row>
    <row r="14" spans="1:15" x14ac:dyDescent="0.25">
      <c r="A14" s="140"/>
      <c r="B14" s="141"/>
      <c r="C14" s="142"/>
      <c r="D14" s="143">
        <v>42</v>
      </c>
      <c r="E14" s="134" t="s">
        <v>64</v>
      </c>
      <c r="F14" s="144">
        <v>49000</v>
      </c>
      <c r="G14" s="138">
        <f t="shared" si="1"/>
        <v>6503.4176123166762</v>
      </c>
      <c r="H14" s="105"/>
      <c r="I14" s="138">
        <f t="shared" si="3"/>
        <v>0</v>
      </c>
      <c r="J14" s="105"/>
      <c r="K14" s="138">
        <f t="shared" si="4"/>
        <v>0</v>
      </c>
      <c r="L14" s="105"/>
      <c r="M14" s="138">
        <f t="shared" si="5"/>
        <v>0</v>
      </c>
      <c r="N14" s="146"/>
      <c r="O14" s="103">
        <f t="shared" si="6"/>
        <v>0</v>
      </c>
    </row>
    <row r="15" spans="1:15" ht="20.25" customHeight="1" x14ac:dyDescent="0.25">
      <c r="A15" s="140"/>
      <c r="B15" s="141"/>
      <c r="C15" s="142"/>
      <c r="D15" s="135">
        <v>5</v>
      </c>
      <c r="E15" s="136" t="s">
        <v>31</v>
      </c>
      <c r="F15" s="137">
        <f>F16</f>
        <v>100000.08</v>
      </c>
      <c r="G15" s="138">
        <f t="shared" si="1"/>
        <v>13272.291459287278</v>
      </c>
      <c r="H15" s="137">
        <f t="shared" ref="H15:N15" si="10">H16</f>
        <v>133333.44</v>
      </c>
      <c r="I15" s="138">
        <f t="shared" si="3"/>
        <v>17696.388612383038</v>
      </c>
      <c r="J15" s="137">
        <f t="shared" si="10"/>
        <v>133330.51</v>
      </c>
      <c r="K15" s="138">
        <f t="shared" si="4"/>
        <v>17695.999734554385</v>
      </c>
      <c r="L15" s="137">
        <f t="shared" si="10"/>
        <v>33332.620000000003</v>
      </c>
      <c r="M15" s="138">
        <f t="shared" si="5"/>
        <v>4423.9989382175327</v>
      </c>
      <c r="N15" s="139">
        <f t="shared" si="10"/>
        <v>0</v>
      </c>
      <c r="O15" s="103">
        <f t="shared" si="6"/>
        <v>0</v>
      </c>
    </row>
    <row r="16" spans="1:15" x14ac:dyDescent="0.25">
      <c r="A16" s="140"/>
      <c r="B16" s="141"/>
      <c r="C16" s="142"/>
      <c r="D16" s="143">
        <v>54</v>
      </c>
      <c r="E16" s="134" t="s">
        <v>65</v>
      </c>
      <c r="F16" s="144">
        <v>100000.08</v>
      </c>
      <c r="G16" s="138">
        <f t="shared" si="1"/>
        <v>13272.291459287278</v>
      </c>
      <c r="H16" s="105">
        <v>133333.44</v>
      </c>
      <c r="I16" s="138">
        <f t="shared" si="3"/>
        <v>17696.388612383038</v>
      </c>
      <c r="J16" s="105">
        <v>133330.51</v>
      </c>
      <c r="K16" s="138">
        <f t="shared" si="4"/>
        <v>17695.999734554385</v>
      </c>
      <c r="L16" s="105">
        <v>33332.620000000003</v>
      </c>
      <c r="M16" s="138">
        <f t="shared" si="5"/>
        <v>4423.9989382175327</v>
      </c>
      <c r="N16" s="146">
        <v>0</v>
      </c>
      <c r="O16" s="103">
        <f t="shared" si="6"/>
        <v>0</v>
      </c>
    </row>
    <row r="17" spans="1:15" ht="15" customHeight="1" x14ac:dyDescent="0.25">
      <c r="A17" s="195" t="s">
        <v>111</v>
      </c>
      <c r="B17" s="196"/>
      <c r="C17" s="197"/>
      <c r="D17" s="129" t="s">
        <v>66</v>
      </c>
      <c r="E17" s="128" t="s">
        <v>39</v>
      </c>
      <c r="F17" s="130">
        <f>F18</f>
        <v>0</v>
      </c>
      <c r="G17" s="131">
        <f t="shared" si="1"/>
        <v>0</v>
      </c>
      <c r="H17" s="130">
        <f t="shared" ref="H17:N17" si="11">H18</f>
        <v>3000</v>
      </c>
      <c r="I17" s="131">
        <f t="shared" si="3"/>
        <v>398.16842524387812</v>
      </c>
      <c r="J17" s="130">
        <f t="shared" si="11"/>
        <v>2998.73</v>
      </c>
      <c r="K17" s="131">
        <f t="shared" si="4"/>
        <v>397.99986727719158</v>
      </c>
      <c r="L17" s="130">
        <f t="shared" si="11"/>
        <v>2998.73</v>
      </c>
      <c r="M17" s="131">
        <f t="shared" si="5"/>
        <v>397.99986727719158</v>
      </c>
      <c r="N17" s="132">
        <f t="shared" si="11"/>
        <v>2998.73</v>
      </c>
      <c r="O17" s="133">
        <f t="shared" si="6"/>
        <v>397.99986727719158</v>
      </c>
    </row>
    <row r="18" spans="1:15" x14ac:dyDescent="0.25">
      <c r="A18" s="198" t="s">
        <v>62</v>
      </c>
      <c r="B18" s="199"/>
      <c r="C18" s="200"/>
      <c r="D18" s="135">
        <v>3</v>
      </c>
      <c r="E18" s="136" t="s">
        <v>22</v>
      </c>
      <c r="F18" s="137">
        <f>F19</f>
        <v>0</v>
      </c>
      <c r="G18" s="138">
        <f t="shared" si="1"/>
        <v>0</v>
      </c>
      <c r="H18" s="137">
        <f t="shared" ref="H18:N18" si="12">H19</f>
        <v>3000</v>
      </c>
      <c r="I18" s="138">
        <f t="shared" si="3"/>
        <v>398.16842524387812</v>
      </c>
      <c r="J18" s="137">
        <f t="shared" si="12"/>
        <v>2998.73</v>
      </c>
      <c r="K18" s="138">
        <f t="shared" si="4"/>
        <v>397.99986727719158</v>
      </c>
      <c r="L18" s="137">
        <f t="shared" si="12"/>
        <v>2998.73</v>
      </c>
      <c r="M18" s="138">
        <f t="shared" si="5"/>
        <v>397.99986727719158</v>
      </c>
      <c r="N18" s="139">
        <f t="shared" si="12"/>
        <v>2998.73</v>
      </c>
      <c r="O18" s="103">
        <f t="shared" si="6"/>
        <v>397.99986727719158</v>
      </c>
    </row>
    <row r="19" spans="1:15" x14ac:dyDescent="0.25">
      <c r="A19" s="189" t="s">
        <v>62</v>
      </c>
      <c r="B19" s="190"/>
      <c r="C19" s="191"/>
      <c r="D19" s="143">
        <v>32</v>
      </c>
      <c r="E19" s="134" t="s">
        <v>36</v>
      </c>
      <c r="F19" s="144">
        <v>0</v>
      </c>
      <c r="G19" s="138">
        <f t="shared" si="1"/>
        <v>0</v>
      </c>
      <c r="H19" s="105">
        <v>3000</v>
      </c>
      <c r="I19" s="138">
        <f t="shared" si="3"/>
        <v>398.16842524387812</v>
      </c>
      <c r="J19" s="105">
        <v>2998.73</v>
      </c>
      <c r="K19" s="138">
        <f t="shared" si="4"/>
        <v>397.99986727719158</v>
      </c>
      <c r="L19" s="105">
        <v>2998.73</v>
      </c>
      <c r="M19" s="138">
        <f t="shared" si="5"/>
        <v>397.99986727719158</v>
      </c>
      <c r="N19" s="145">
        <v>2998.73</v>
      </c>
      <c r="O19" s="103">
        <f t="shared" si="6"/>
        <v>397.99986727719158</v>
      </c>
    </row>
    <row r="20" spans="1:15" x14ac:dyDescent="0.25">
      <c r="A20" s="195" t="s">
        <v>112</v>
      </c>
      <c r="B20" s="196"/>
      <c r="C20" s="197"/>
      <c r="D20" s="129" t="s">
        <v>67</v>
      </c>
      <c r="E20" s="128" t="s">
        <v>68</v>
      </c>
      <c r="F20" s="130">
        <f>F21+F25</f>
        <v>1093954.02</v>
      </c>
      <c r="G20" s="131">
        <f t="shared" si="1"/>
        <v>145192.64981087</v>
      </c>
      <c r="H20" s="130">
        <f t="shared" ref="H20:N20" si="13">H21+H25</f>
        <v>1537010</v>
      </c>
      <c r="I20" s="131">
        <f t="shared" si="3"/>
        <v>203996.28376136438</v>
      </c>
      <c r="J20" s="130">
        <f t="shared" si="13"/>
        <v>1537007.81</v>
      </c>
      <c r="K20" s="131">
        <f t="shared" si="4"/>
        <v>203995.99309841395</v>
      </c>
      <c r="L20" s="130">
        <f t="shared" si="13"/>
        <v>1537007.81</v>
      </c>
      <c r="M20" s="131">
        <f t="shared" si="5"/>
        <v>203995.99309841395</v>
      </c>
      <c r="N20" s="132">
        <f t="shared" si="13"/>
        <v>1537007.81</v>
      </c>
      <c r="O20" s="133">
        <f t="shared" si="6"/>
        <v>203995.99309841395</v>
      </c>
    </row>
    <row r="21" spans="1:15" x14ac:dyDescent="0.25">
      <c r="A21" s="198" t="s">
        <v>62</v>
      </c>
      <c r="B21" s="199"/>
      <c r="C21" s="200"/>
      <c r="D21" s="135">
        <v>3</v>
      </c>
      <c r="E21" s="136" t="s">
        <v>22</v>
      </c>
      <c r="F21" s="137">
        <f>F22+F23+F24</f>
        <v>1041386.6799999999</v>
      </c>
      <c r="G21" s="138">
        <f t="shared" si="1"/>
        <v>138215.76481518347</v>
      </c>
      <c r="H21" s="137">
        <f t="shared" ref="H21" si="14">H22+H23+H24</f>
        <v>1530010</v>
      </c>
      <c r="I21" s="138">
        <f t="shared" si="3"/>
        <v>203067.224102462</v>
      </c>
      <c r="J21" s="137">
        <f t="shared" ref="J21" si="15">J22+J23+J24</f>
        <v>1530008.26</v>
      </c>
      <c r="K21" s="138">
        <f t="shared" si="4"/>
        <v>203066.99316477537</v>
      </c>
      <c r="L21" s="137">
        <f t="shared" ref="L21" si="16">L22+L23+L24</f>
        <v>1530008.26</v>
      </c>
      <c r="M21" s="138">
        <f t="shared" si="5"/>
        <v>203066.99316477537</v>
      </c>
      <c r="N21" s="139">
        <f t="shared" ref="N21" si="17">N22+N23+N24</f>
        <v>1530008.26</v>
      </c>
      <c r="O21" s="103">
        <f t="shared" si="6"/>
        <v>203066.99316477537</v>
      </c>
    </row>
    <row r="22" spans="1:15" x14ac:dyDescent="0.25">
      <c r="A22" s="189" t="s">
        <v>62</v>
      </c>
      <c r="B22" s="190"/>
      <c r="C22" s="191"/>
      <c r="D22" s="143">
        <v>31</v>
      </c>
      <c r="E22" s="134" t="s">
        <v>23</v>
      </c>
      <c r="F22" s="144">
        <v>551499.26</v>
      </c>
      <c r="G22" s="138">
        <f t="shared" si="1"/>
        <v>73196.530625788044</v>
      </c>
      <c r="H22" s="105">
        <v>1086300</v>
      </c>
      <c r="I22" s="138">
        <f t="shared" si="3"/>
        <v>144176.78678080827</v>
      </c>
      <c r="J22" s="105">
        <v>939800.76</v>
      </c>
      <c r="K22" s="138">
        <f t="shared" si="4"/>
        <v>124732.99621739995</v>
      </c>
      <c r="L22" s="105">
        <v>939800.76</v>
      </c>
      <c r="M22" s="138">
        <f t="shared" si="5"/>
        <v>124732.99621739995</v>
      </c>
      <c r="N22" s="145">
        <v>939800.76</v>
      </c>
      <c r="O22" s="103">
        <f t="shared" si="6"/>
        <v>124732.99621739995</v>
      </c>
    </row>
    <row r="23" spans="1:15" x14ac:dyDescent="0.25">
      <c r="A23" s="189" t="s">
        <v>62</v>
      </c>
      <c r="B23" s="190"/>
      <c r="C23" s="191"/>
      <c r="D23" s="143">
        <v>32</v>
      </c>
      <c r="E23" s="134" t="s">
        <v>36</v>
      </c>
      <c r="F23" s="144">
        <v>485456.48</v>
      </c>
      <c r="G23" s="138">
        <f t="shared" si="1"/>
        <v>64431.147388678735</v>
      </c>
      <c r="H23" s="105">
        <v>432950</v>
      </c>
      <c r="I23" s="138">
        <f t="shared" si="3"/>
        <v>57462.339903112348</v>
      </c>
      <c r="J23" s="105">
        <v>579448.24</v>
      </c>
      <c r="K23" s="138">
        <f t="shared" si="4"/>
        <v>76905.997743712258</v>
      </c>
      <c r="L23" s="105">
        <v>579448.24</v>
      </c>
      <c r="M23" s="138">
        <f t="shared" si="5"/>
        <v>76905.997743712258</v>
      </c>
      <c r="N23" s="145">
        <v>579448.24</v>
      </c>
      <c r="O23" s="103">
        <f t="shared" si="6"/>
        <v>76905.997743712258</v>
      </c>
    </row>
    <row r="24" spans="1:15" x14ac:dyDescent="0.25">
      <c r="A24" s="140"/>
      <c r="B24" s="141"/>
      <c r="C24" s="142"/>
      <c r="D24" s="143">
        <v>34</v>
      </c>
      <c r="E24" s="134" t="s">
        <v>63</v>
      </c>
      <c r="F24" s="144">
        <v>4430.9399999999996</v>
      </c>
      <c r="G24" s="138">
        <f t="shared" si="1"/>
        <v>588.08680071670312</v>
      </c>
      <c r="H24" s="105">
        <v>10760</v>
      </c>
      <c r="I24" s="138">
        <f t="shared" si="3"/>
        <v>1428.0974185413763</v>
      </c>
      <c r="J24" s="105">
        <v>10759.26</v>
      </c>
      <c r="K24" s="138">
        <f t="shared" si="4"/>
        <v>1427.9992036631495</v>
      </c>
      <c r="L24" s="105">
        <v>10759.26</v>
      </c>
      <c r="M24" s="138">
        <f t="shared" si="5"/>
        <v>1427.9992036631495</v>
      </c>
      <c r="N24" s="145">
        <v>10759.26</v>
      </c>
      <c r="O24" s="103">
        <f t="shared" si="6"/>
        <v>1427.9992036631495</v>
      </c>
    </row>
    <row r="25" spans="1:15" ht="19.5" customHeight="1" x14ac:dyDescent="0.25">
      <c r="A25" s="140"/>
      <c r="B25" s="141"/>
      <c r="C25" s="142"/>
      <c r="D25" s="135">
        <v>4</v>
      </c>
      <c r="E25" s="136" t="s">
        <v>24</v>
      </c>
      <c r="F25" s="137">
        <f>F26</f>
        <v>52567.34</v>
      </c>
      <c r="G25" s="138">
        <f t="shared" si="1"/>
        <v>6976.8849956865079</v>
      </c>
      <c r="H25" s="137">
        <f t="shared" ref="H25" si="18">H26</f>
        <v>7000</v>
      </c>
      <c r="I25" s="138">
        <f t="shared" si="3"/>
        <v>929.05965890238235</v>
      </c>
      <c r="J25" s="137">
        <f t="shared" ref="J25" si="19">J26</f>
        <v>6999.55</v>
      </c>
      <c r="K25" s="138">
        <f t="shared" si="4"/>
        <v>928.99993363859573</v>
      </c>
      <c r="L25" s="137">
        <f t="shared" ref="L25" si="20">L26</f>
        <v>6999.55</v>
      </c>
      <c r="M25" s="138">
        <f t="shared" si="5"/>
        <v>928.99993363859573</v>
      </c>
      <c r="N25" s="139">
        <f t="shared" ref="N25" si="21">N26</f>
        <v>6999.55</v>
      </c>
      <c r="O25" s="103">
        <f t="shared" si="6"/>
        <v>928.99993363859573</v>
      </c>
    </row>
    <row r="26" spans="1:15" x14ac:dyDescent="0.25">
      <c r="A26" s="140"/>
      <c r="B26" s="141"/>
      <c r="C26" s="142"/>
      <c r="D26" s="143">
        <v>42</v>
      </c>
      <c r="E26" s="134" t="s">
        <v>64</v>
      </c>
      <c r="F26" s="144">
        <v>52567.34</v>
      </c>
      <c r="G26" s="138">
        <f t="shared" si="1"/>
        <v>6976.8849956865079</v>
      </c>
      <c r="H26" s="105">
        <v>7000</v>
      </c>
      <c r="I26" s="138">
        <f t="shared" si="3"/>
        <v>929.05965890238235</v>
      </c>
      <c r="J26" s="105">
        <v>6999.55</v>
      </c>
      <c r="K26" s="138">
        <f t="shared" si="4"/>
        <v>928.99993363859573</v>
      </c>
      <c r="L26" s="105">
        <v>6999.55</v>
      </c>
      <c r="M26" s="138">
        <f t="shared" si="5"/>
        <v>928.99993363859573</v>
      </c>
      <c r="N26" s="145">
        <v>6999.55</v>
      </c>
      <c r="O26" s="103">
        <f t="shared" si="6"/>
        <v>928.99993363859573</v>
      </c>
    </row>
    <row r="27" spans="1:15" ht="32.25" customHeight="1" x14ac:dyDescent="0.25">
      <c r="A27" s="195" t="s">
        <v>111</v>
      </c>
      <c r="B27" s="196"/>
      <c r="C27" s="197"/>
      <c r="D27" s="129" t="s">
        <v>69</v>
      </c>
      <c r="E27" s="128" t="s">
        <v>70</v>
      </c>
      <c r="F27" s="130">
        <f>F28</f>
        <v>42461</v>
      </c>
      <c r="G27" s="131">
        <f t="shared" si="1"/>
        <v>5635.5431680934362</v>
      </c>
      <c r="H27" s="130">
        <f t="shared" ref="H27:N27" si="22">H28</f>
        <v>41000</v>
      </c>
      <c r="I27" s="131">
        <f t="shared" si="3"/>
        <v>5441.6351449996682</v>
      </c>
      <c r="J27" s="130">
        <f t="shared" si="22"/>
        <v>40015.75</v>
      </c>
      <c r="K27" s="131">
        <f t="shared" si="4"/>
        <v>5311.0027208175725</v>
      </c>
      <c r="L27" s="130">
        <f t="shared" si="22"/>
        <v>40015.75</v>
      </c>
      <c r="M27" s="131">
        <f t="shared" si="5"/>
        <v>5311.0027208175725</v>
      </c>
      <c r="N27" s="132">
        <f t="shared" si="22"/>
        <v>40015.75</v>
      </c>
      <c r="O27" s="133">
        <f t="shared" si="6"/>
        <v>5311.0027208175725</v>
      </c>
    </row>
    <row r="28" spans="1:15" x14ac:dyDescent="0.25">
      <c r="A28" s="198" t="s">
        <v>62</v>
      </c>
      <c r="B28" s="199"/>
      <c r="C28" s="200"/>
      <c r="D28" s="135">
        <v>3</v>
      </c>
      <c r="E28" s="136" t="s">
        <v>22</v>
      </c>
      <c r="F28" s="137">
        <f>F29</f>
        <v>42461</v>
      </c>
      <c r="G28" s="138">
        <f t="shared" si="1"/>
        <v>5635.5431680934362</v>
      </c>
      <c r="H28" s="137">
        <f t="shared" ref="H28:N28" si="23">H29</f>
        <v>41000</v>
      </c>
      <c r="I28" s="138">
        <f t="shared" si="3"/>
        <v>5441.6351449996682</v>
      </c>
      <c r="J28" s="137">
        <f t="shared" si="23"/>
        <v>40015.75</v>
      </c>
      <c r="K28" s="138">
        <f t="shared" si="4"/>
        <v>5311.0027208175725</v>
      </c>
      <c r="L28" s="137">
        <f t="shared" si="23"/>
        <v>40015.75</v>
      </c>
      <c r="M28" s="138">
        <f t="shared" si="5"/>
        <v>5311.0027208175725</v>
      </c>
      <c r="N28" s="139">
        <f t="shared" si="23"/>
        <v>40015.75</v>
      </c>
      <c r="O28" s="103">
        <f t="shared" si="6"/>
        <v>5311.0027208175725</v>
      </c>
    </row>
    <row r="29" spans="1:15" ht="14.25" customHeight="1" x14ac:dyDescent="0.25">
      <c r="A29" s="189" t="s">
        <v>62</v>
      </c>
      <c r="B29" s="190"/>
      <c r="C29" s="191"/>
      <c r="D29" s="143">
        <v>32</v>
      </c>
      <c r="E29" s="134" t="s">
        <v>36</v>
      </c>
      <c r="F29" s="144">
        <v>42461</v>
      </c>
      <c r="G29" s="138">
        <f t="shared" si="1"/>
        <v>5635.5431680934362</v>
      </c>
      <c r="H29" s="105">
        <v>41000</v>
      </c>
      <c r="I29" s="138">
        <f t="shared" si="3"/>
        <v>5441.6351449996682</v>
      </c>
      <c r="J29" s="105">
        <v>40015.75</v>
      </c>
      <c r="K29" s="138">
        <f t="shared" si="4"/>
        <v>5311.0027208175725</v>
      </c>
      <c r="L29" s="105">
        <v>40015.75</v>
      </c>
      <c r="M29" s="138">
        <f t="shared" si="5"/>
        <v>5311.0027208175725</v>
      </c>
      <c r="N29" s="145">
        <v>40015.75</v>
      </c>
      <c r="O29" s="103">
        <f t="shared" si="6"/>
        <v>5311.0027208175725</v>
      </c>
    </row>
    <row r="30" spans="1:15" x14ac:dyDescent="0.25">
      <c r="A30" s="195" t="s">
        <v>112</v>
      </c>
      <c r="B30" s="196"/>
      <c r="C30" s="197"/>
      <c r="D30" s="129" t="s">
        <v>71</v>
      </c>
      <c r="E30" s="128" t="s">
        <v>72</v>
      </c>
      <c r="F30" s="130">
        <f>F31+F33</f>
        <v>17762.099999999999</v>
      </c>
      <c r="G30" s="131">
        <f t="shared" si="1"/>
        <v>2357.4357953414292</v>
      </c>
      <c r="H30" s="130">
        <f t="shared" ref="H30:N30" si="24">H31+H33</f>
        <v>0</v>
      </c>
      <c r="I30" s="131">
        <f t="shared" si="3"/>
        <v>0</v>
      </c>
      <c r="J30" s="130">
        <f t="shared" si="24"/>
        <v>0</v>
      </c>
      <c r="K30" s="131">
        <f t="shared" si="4"/>
        <v>0</v>
      </c>
      <c r="L30" s="130">
        <f t="shared" si="24"/>
        <v>0</v>
      </c>
      <c r="M30" s="131">
        <f t="shared" si="5"/>
        <v>0</v>
      </c>
      <c r="N30" s="132">
        <f t="shared" si="24"/>
        <v>0</v>
      </c>
      <c r="O30" s="133">
        <f t="shared" si="6"/>
        <v>0</v>
      </c>
    </row>
    <row r="31" spans="1:15" x14ac:dyDescent="0.25">
      <c r="A31" s="198" t="s">
        <v>62</v>
      </c>
      <c r="B31" s="199"/>
      <c r="C31" s="200"/>
      <c r="D31" s="135">
        <v>3</v>
      </c>
      <c r="E31" s="136" t="s">
        <v>22</v>
      </c>
      <c r="F31" s="137">
        <f>F32</f>
        <v>16312.1</v>
      </c>
      <c r="G31" s="138">
        <f t="shared" si="1"/>
        <v>2164.9877231402215</v>
      </c>
      <c r="H31" s="137">
        <f t="shared" ref="H31" si="25">H32</f>
        <v>0</v>
      </c>
      <c r="I31" s="138">
        <f t="shared" si="3"/>
        <v>0</v>
      </c>
      <c r="J31" s="137">
        <f t="shared" ref="J31" si="26">J32</f>
        <v>0</v>
      </c>
      <c r="K31" s="138">
        <f t="shared" si="4"/>
        <v>0</v>
      </c>
      <c r="L31" s="137">
        <f t="shared" ref="L31" si="27">L32</f>
        <v>0</v>
      </c>
      <c r="M31" s="138">
        <f t="shared" si="5"/>
        <v>0</v>
      </c>
      <c r="N31" s="139">
        <f t="shared" ref="N31" si="28">N32</f>
        <v>0</v>
      </c>
      <c r="O31" s="103">
        <f t="shared" si="6"/>
        <v>0</v>
      </c>
    </row>
    <row r="32" spans="1:15" x14ac:dyDescent="0.25">
      <c r="A32" s="189" t="s">
        <v>62</v>
      </c>
      <c r="B32" s="190"/>
      <c r="C32" s="191"/>
      <c r="D32" s="143">
        <v>32</v>
      </c>
      <c r="E32" s="134" t="s">
        <v>36</v>
      </c>
      <c r="F32" s="144">
        <v>16312.1</v>
      </c>
      <c r="G32" s="138">
        <f t="shared" si="1"/>
        <v>2164.9877231402215</v>
      </c>
      <c r="H32" s="105">
        <v>0</v>
      </c>
      <c r="I32" s="138">
        <f t="shared" si="3"/>
        <v>0</v>
      </c>
      <c r="J32" s="105">
        <v>0</v>
      </c>
      <c r="K32" s="138">
        <f t="shared" si="4"/>
        <v>0</v>
      </c>
      <c r="L32" s="105">
        <v>0</v>
      </c>
      <c r="M32" s="138">
        <f t="shared" si="5"/>
        <v>0</v>
      </c>
      <c r="N32" s="145">
        <v>0</v>
      </c>
      <c r="O32" s="103">
        <f t="shared" si="6"/>
        <v>0</v>
      </c>
    </row>
    <row r="33" spans="1:15" ht="19.5" customHeight="1" x14ac:dyDescent="0.25">
      <c r="A33" s="140"/>
      <c r="B33" s="141"/>
      <c r="C33" s="142"/>
      <c r="D33" s="135">
        <v>4</v>
      </c>
      <c r="E33" s="136" t="s">
        <v>24</v>
      </c>
      <c r="F33" s="137">
        <f>F34</f>
        <v>1450</v>
      </c>
      <c r="G33" s="138">
        <f t="shared" si="1"/>
        <v>192.44807220120776</v>
      </c>
      <c r="H33" s="137">
        <f t="shared" ref="H33:N33" si="29">H34</f>
        <v>0</v>
      </c>
      <c r="I33" s="138">
        <f t="shared" si="3"/>
        <v>0</v>
      </c>
      <c r="J33" s="137">
        <f t="shared" si="29"/>
        <v>0</v>
      </c>
      <c r="K33" s="138">
        <f t="shared" si="4"/>
        <v>0</v>
      </c>
      <c r="L33" s="137">
        <f t="shared" si="29"/>
        <v>0</v>
      </c>
      <c r="M33" s="138">
        <f t="shared" si="5"/>
        <v>0</v>
      </c>
      <c r="N33" s="139">
        <f t="shared" si="29"/>
        <v>0</v>
      </c>
      <c r="O33" s="103">
        <f t="shared" si="6"/>
        <v>0</v>
      </c>
    </row>
    <row r="34" spans="1:15" x14ac:dyDescent="0.25">
      <c r="A34" s="140"/>
      <c r="B34" s="141"/>
      <c r="C34" s="142"/>
      <c r="D34" s="143">
        <v>42</v>
      </c>
      <c r="E34" s="134" t="s">
        <v>64</v>
      </c>
      <c r="F34" s="144">
        <v>1450</v>
      </c>
      <c r="G34" s="138">
        <f t="shared" si="1"/>
        <v>192.44807220120776</v>
      </c>
      <c r="H34" s="105">
        <v>0</v>
      </c>
      <c r="I34" s="138">
        <f t="shared" si="3"/>
        <v>0</v>
      </c>
      <c r="J34" s="105">
        <v>0</v>
      </c>
      <c r="K34" s="138">
        <f t="shared" si="4"/>
        <v>0</v>
      </c>
      <c r="L34" s="105">
        <v>0</v>
      </c>
      <c r="M34" s="138">
        <f t="shared" si="5"/>
        <v>0</v>
      </c>
      <c r="N34" s="146">
        <v>0</v>
      </c>
      <c r="O34" s="103">
        <f t="shared" si="6"/>
        <v>0</v>
      </c>
    </row>
    <row r="35" spans="1:15" x14ac:dyDescent="0.25">
      <c r="A35" s="195" t="s">
        <v>112</v>
      </c>
      <c r="B35" s="196"/>
      <c r="C35" s="197"/>
      <c r="D35" s="129" t="s">
        <v>73</v>
      </c>
      <c r="E35" s="128" t="s">
        <v>74</v>
      </c>
      <c r="F35" s="130">
        <f>F36+F38</f>
        <v>400000</v>
      </c>
      <c r="G35" s="131">
        <f t="shared" si="1"/>
        <v>53089.123365850421</v>
      </c>
      <c r="H35" s="130">
        <f t="shared" ref="H35" si="30">H36+H38</f>
        <v>0</v>
      </c>
      <c r="I35" s="131">
        <f t="shared" si="3"/>
        <v>0</v>
      </c>
      <c r="J35" s="130">
        <f t="shared" ref="J35" si="31">J36+J38</f>
        <v>0</v>
      </c>
      <c r="K35" s="131">
        <f t="shared" si="4"/>
        <v>0</v>
      </c>
      <c r="L35" s="130">
        <f t="shared" ref="L35" si="32">L36+L38</f>
        <v>0</v>
      </c>
      <c r="M35" s="131">
        <f t="shared" si="5"/>
        <v>0</v>
      </c>
      <c r="N35" s="132">
        <f t="shared" ref="N35" si="33">N36+N38</f>
        <v>0</v>
      </c>
      <c r="O35" s="133">
        <f t="shared" si="6"/>
        <v>0</v>
      </c>
    </row>
    <row r="36" spans="1:15" x14ac:dyDescent="0.25">
      <c r="A36" s="198" t="s">
        <v>62</v>
      </c>
      <c r="B36" s="199"/>
      <c r="C36" s="200"/>
      <c r="D36" s="135">
        <v>3</v>
      </c>
      <c r="E36" s="136" t="s">
        <v>22</v>
      </c>
      <c r="F36" s="137">
        <f>F37</f>
        <v>117648</v>
      </c>
      <c r="G36" s="138">
        <f t="shared" si="1"/>
        <v>15614.572964363924</v>
      </c>
      <c r="H36" s="137">
        <f t="shared" ref="H36" si="34">H37</f>
        <v>0</v>
      </c>
      <c r="I36" s="138">
        <f t="shared" si="3"/>
        <v>0</v>
      </c>
      <c r="J36" s="137">
        <f t="shared" ref="J36" si="35">J37</f>
        <v>0</v>
      </c>
      <c r="K36" s="138">
        <f t="shared" si="4"/>
        <v>0</v>
      </c>
      <c r="L36" s="137">
        <f t="shared" ref="L36" si="36">L37</f>
        <v>0</v>
      </c>
      <c r="M36" s="138">
        <f t="shared" si="5"/>
        <v>0</v>
      </c>
      <c r="N36" s="139">
        <f t="shared" ref="N36" si="37">N37</f>
        <v>0</v>
      </c>
      <c r="O36" s="103">
        <f t="shared" si="6"/>
        <v>0</v>
      </c>
    </row>
    <row r="37" spans="1:15" x14ac:dyDescent="0.25">
      <c r="A37" s="189" t="s">
        <v>62</v>
      </c>
      <c r="B37" s="190"/>
      <c r="C37" s="191"/>
      <c r="D37" s="143">
        <v>32</v>
      </c>
      <c r="E37" s="134" t="s">
        <v>36</v>
      </c>
      <c r="F37" s="144">
        <v>117648</v>
      </c>
      <c r="G37" s="138">
        <f t="shared" si="1"/>
        <v>15614.572964363924</v>
      </c>
      <c r="H37" s="105">
        <v>0</v>
      </c>
      <c r="I37" s="138">
        <f t="shared" si="3"/>
        <v>0</v>
      </c>
      <c r="J37" s="105">
        <v>0</v>
      </c>
      <c r="K37" s="138">
        <f t="shared" si="4"/>
        <v>0</v>
      </c>
      <c r="L37" s="105">
        <v>0</v>
      </c>
      <c r="M37" s="138">
        <f t="shared" si="5"/>
        <v>0</v>
      </c>
      <c r="N37" s="145">
        <v>0</v>
      </c>
      <c r="O37" s="103">
        <f t="shared" si="6"/>
        <v>0</v>
      </c>
    </row>
    <row r="38" spans="1:15" ht="19.5" customHeight="1" x14ac:dyDescent="0.25">
      <c r="A38" s="140"/>
      <c r="B38" s="141"/>
      <c r="C38" s="142"/>
      <c r="D38" s="135">
        <v>4</v>
      </c>
      <c r="E38" s="136" t="s">
        <v>24</v>
      </c>
      <c r="F38" s="137">
        <f>F39</f>
        <v>282352</v>
      </c>
      <c r="G38" s="138">
        <f t="shared" si="1"/>
        <v>37474.550401486493</v>
      </c>
      <c r="H38" s="137">
        <f t="shared" ref="H38" si="38">H39</f>
        <v>0</v>
      </c>
      <c r="I38" s="138">
        <f t="shared" si="3"/>
        <v>0</v>
      </c>
      <c r="J38" s="137">
        <f t="shared" ref="J38" si="39">J39</f>
        <v>0</v>
      </c>
      <c r="K38" s="138">
        <f t="shared" si="4"/>
        <v>0</v>
      </c>
      <c r="L38" s="137">
        <f t="shared" ref="L38" si="40">L39</f>
        <v>0</v>
      </c>
      <c r="M38" s="138">
        <f t="shared" si="5"/>
        <v>0</v>
      </c>
      <c r="N38" s="139">
        <f t="shared" ref="N38" si="41">N39</f>
        <v>0</v>
      </c>
      <c r="O38" s="103">
        <f t="shared" si="6"/>
        <v>0</v>
      </c>
    </row>
    <row r="39" spans="1:15" x14ac:dyDescent="0.25">
      <c r="A39" s="140"/>
      <c r="B39" s="141"/>
      <c r="C39" s="142"/>
      <c r="D39" s="143">
        <v>42</v>
      </c>
      <c r="E39" s="134" t="s">
        <v>64</v>
      </c>
      <c r="F39" s="144">
        <v>282352</v>
      </c>
      <c r="G39" s="138">
        <f t="shared" si="1"/>
        <v>37474.550401486493</v>
      </c>
      <c r="H39" s="105">
        <v>0</v>
      </c>
      <c r="I39" s="138">
        <f t="shared" si="3"/>
        <v>0</v>
      </c>
      <c r="J39" s="105">
        <v>0</v>
      </c>
      <c r="K39" s="138">
        <f t="shared" si="4"/>
        <v>0</v>
      </c>
      <c r="L39" s="105">
        <v>0</v>
      </c>
      <c r="M39" s="138">
        <f t="shared" si="5"/>
        <v>0</v>
      </c>
      <c r="N39" s="146">
        <v>0</v>
      </c>
      <c r="O39" s="103">
        <f t="shared" si="6"/>
        <v>0</v>
      </c>
    </row>
    <row r="40" spans="1:15" x14ac:dyDescent="0.25">
      <c r="A40" s="147"/>
      <c r="B40" s="147"/>
      <c r="C40" s="147"/>
      <c r="D40" s="148"/>
      <c r="E40" s="149"/>
      <c r="F40" s="150"/>
      <c r="G40" s="151"/>
      <c r="H40" s="150"/>
      <c r="I40" s="151"/>
      <c r="J40" s="150"/>
      <c r="K40" s="151"/>
      <c r="L40" s="150"/>
      <c r="M40" s="151"/>
      <c r="N40" s="152"/>
      <c r="O40" s="153"/>
    </row>
    <row r="41" spans="1:15" x14ac:dyDescent="0.25">
      <c r="A41" s="154"/>
      <c r="B41" s="154"/>
      <c r="C41" s="154"/>
      <c r="D41" s="155"/>
      <c r="E41" s="156"/>
      <c r="F41" s="157"/>
      <c r="G41" s="158"/>
      <c r="H41" s="157"/>
      <c r="I41" s="158"/>
      <c r="J41" s="157"/>
      <c r="K41" s="158"/>
      <c r="L41" s="157"/>
      <c r="M41" s="158"/>
      <c r="N41" s="159"/>
      <c r="O41" s="160"/>
    </row>
    <row r="42" spans="1:15" x14ac:dyDescent="0.25">
      <c r="A42" s="192" t="s">
        <v>59</v>
      </c>
      <c r="B42" s="193"/>
      <c r="C42" s="194"/>
      <c r="D42" s="123" t="s">
        <v>75</v>
      </c>
      <c r="E42" s="123" t="s">
        <v>76</v>
      </c>
      <c r="F42" s="124">
        <f>F43+F48+F51</f>
        <v>71136.180000000008</v>
      </c>
      <c r="G42" s="125">
        <f t="shared" si="1"/>
        <v>9441.3935894883543</v>
      </c>
      <c r="H42" s="124">
        <f t="shared" ref="H42:N42" si="42">H43+H48+H51</f>
        <v>90500</v>
      </c>
      <c r="I42" s="125">
        <f t="shared" si="3"/>
        <v>12011.414161523657</v>
      </c>
      <c r="J42" s="124">
        <f t="shared" si="42"/>
        <v>86481.02</v>
      </c>
      <c r="K42" s="125">
        <f t="shared" si="4"/>
        <v>11478.003848961444</v>
      </c>
      <c r="L42" s="124">
        <f t="shared" si="42"/>
        <v>86481.02</v>
      </c>
      <c r="M42" s="125">
        <f t="shared" si="5"/>
        <v>11478.003848961444</v>
      </c>
      <c r="N42" s="126">
        <f t="shared" si="42"/>
        <v>86481.02</v>
      </c>
      <c r="O42" s="127">
        <f t="shared" si="6"/>
        <v>11478.003848961444</v>
      </c>
    </row>
    <row r="43" spans="1:15" x14ac:dyDescent="0.25">
      <c r="A43" s="195" t="s">
        <v>111</v>
      </c>
      <c r="B43" s="196"/>
      <c r="C43" s="197"/>
      <c r="D43" s="129" t="s">
        <v>58</v>
      </c>
      <c r="E43" s="128" t="s">
        <v>61</v>
      </c>
      <c r="F43" s="130">
        <f>F44</f>
        <v>48886.270000000004</v>
      </c>
      <c r="G43" s="131">
        <f t="shared" si="1"/>
        <v>6488.3230473156818</v>
      </c>
      <c r="H43" s="130">
        <f t="shared" ref="H43:N43" si="43">H44</f>
        <v>59000</v>
      </c>
      <c r="I43" s="131">
        <f t="shared" si="3"/>
        <v>7830.6456964629369</v>
      </c>
      <c r="J43" s="130">
        <f t="shared" si="43"/>
        <v>58995.140000000007</v>
      </c>
      <c r="K43" s="131">
        <f t="shared" si="4"/>
        <v>7830.0006636140424</v>
      </c>
      <c r="L43" s="130">
        <f t="shared" si="43"/>
        <v>58995.140000000007</v>
      </c>
      <c r="M43" s="131">
        <f t="shared" si="5"/>
        <v>7830.0006636140424</v>
      </c>
      <c r="N43" s="132">
        <f t="shared" si="43"/>
        <v>58995.140000000007</v>
      </c>
      <c r="O43" s="133">
        <f t="shared" si="6"/>
        <v>7830.0006636140424</v>
      </c>
    </row>
    <row r="44" spans="1:15" x14ac:dyDescent="0.25">
      <c r="A44" s="198" t="s">
        <v>62</v>
      </c>
      <c r="B44" s="199"/>
      <c r="C44" s="200"/>
      <c r="D44" s="135">
        <v>3</v>
      </c>
      <c r="E44" s="136" t="s">
        <v>22</v>
      </c>
      <c r="F44" s="137">
        <f>F45+F46+F47</f>
        <v>48886.270000000004</v>
      </c>
      <c r="G44" s="138">
        <f t="shared" si="1"/>
        <v>6488.3230473156818</v>
      </c>
      <c r="H44" s="137">
        <f t="shared" ref="H44" si="44">H45+H46+H47</f>
        <v>59000</v>
      </c>
      <c r="I44" s="138">
        <f t="shared" si="3"/>
        <v>7830.6456964629369</v>
      </c>
      <c r="J44" s="137">
        <f t="shared" ref="J44" si="45">J45+J46+J47</f>
        <v>58995.140000000007</v>
      </c>
      <c r="K44" s="138">
        <f t="shared" si="4"/>
        <v>7830.0006636140424</v>
      </c>
      <c r="L44" s="137">
        <f t="shared" ref="L44" si="46">L45+L46+L47</f>
        <v>58995.140000000007</v>
      </c>
      <c r="M44" s="138">
        <f t="shared" si="5"/>
        <v>7830.0006636140424</v>
      </c>
      <c r="N44" s="139">
        <f t="shared" ref="N44" si="47">N45+N46+N47</f>
        <v>58995.140000000007</v>
      </c>
      <c r="O44" s="161">
        <f t="shared" si="6"/>
        <v>7830.0006636140424</v>
      </c>
    </row>
    <row r="45" spans="1:15" x14ac:dyDescent="0.25">
      <c r="A45" s="189" t="s">
        <v>62</v>
      </c>
      <c r="B45" s="190"/>
      <c r="C45" s="191"/>
      <c r="D45" s="143">
        <v>31</v>
      </c>
      <c r="E45" s="134" t="s">
        <v>23</v>
      </c>
      <c r="F45" s="144">
        <v>32964.800000000003</v>
      </c>
      <c r="G45" s="138">
        <f t="shared" si="1"/>
        <v>4375.1808348264649</v>
      </c>
      <c r="H45" s="105">
        <v>42300</v>
      </c>
      <c r="I45" s="138">
        <f t="shared" si="3"/>
        <v>5614.1747959386821</v>
      </c>
      <c r="J45" s="105">
        <v>42298.66</v>
      </c>
      <c r="K45" s="138">
        <f t="shared" si="4"/>
        <v>5613.9969473754063</v>
      </c>
      <c r="L45" s="105">
        <v>42298.66</v>
      </c>
      <c r="M45" s="138">
        <f t="shared" si="5"/>
        <v>5613.9969473754063</v>
      </c>
      <c r="N45" s="145">
        <v>42298.66</v>
      </c>
      <c r="O45" s="161">
        <f t="shared" si="6"/>
        <v>5613.9969473754063</v>
      </c>
    </row>
    <row r="46" spans="1:15" x14ac:dyDescent="0.25">
      <c r="A46" s="189" t="s">
        <v>62</v>
      </c>
      <c r="B46" s="190"/>
      <c r="C46" s="191"/>
      <c r="D46" s="143">
        <v>32</v>
      </c>
      <c r="E46" s="134" t="s">
        <v>36</v>
      </c>
      <c r="F46" s="144">
        <v>15349.78</v>
      </c>
      <c r="G46" s="138">
        <f t="shared" si="1"/>
        <v>2037.2659101466586</v>
      </c>
      <c r="H46" s="105">
        <v>15550</v>
      </c>
      <c r="I46" s="138">
        <f t="shared" si="3"/>
        <v>2063.8396708474352</v>
      </c>
      <c r="J46" s="105">
        <v>16297.15</v>
      </c>
      <c r="K46" s="138">
        <f t="shared" si="4"/>
        <v>2163.0035171544228</v>
      </c>
      <c r="L46" s="105">
        <v>16297.15</v>
      </c>
      <c r="M46" s="138">
        <f t="shared" si="5"/>
        <v>2163.0035171544228</v>
      </c>
      <c r="N46" s="145">
        <v>16297.15</v>
      </c>
      <c r="O46" s="161">
        <f t="shared" si="6"/>
        <v>2163.0035171544228</v>
      </c>
    </row>
    <row r="47" spans="1:15" x14ac:dyDescent="0.25">
      <c r="A47" s="140"/>
      <c r="B47" s="141"/>
      <c r="C47" s="142"/>
      <c r="D47" s="143">
        <v>34</v>
      </c>
      <c r="E47" s="134" t="s">
        <v>63</v>
      </c>
      <c r="F47" s="144">
        <v>571.69000000000005</v>
      </c>
      <c r="G47" s="138">
        <f t="shared" si="1"/>
        <v>75.876302342557565</v>
      </c>
      <c r="H47" s="105">
        <v>1150</v>
      </c>
      <c r="I47" s="138">
        <f t="shared" si="3"/>
        <v>152.63122967681994</v>
      </c>
      <c r="J47" s="105">
        <v>399.33</v>
      </c>
      <c r="K47" s="138">
        <f t="shared" si="4"/>
        <v>53.000199084212618</v>
      </c>
      <c r="L47" s="105">
        <v>399.33</v>
      </c>
      <c r="M47" s="138">
        <f t="shared" si="5"/>
        <v>53.000199084212618</v>
      </c>
      <c r="N47" s="146">
        <v>399.33</v>
      </c>
      <c r="O47" s="161">
        <f t="shared" si="6"/>
        <v>53.000199084212618</v>
      </c>
    </row>
    <row r="48" spans="1:15" x14ac:dyDescent="0.25">
      <c r="A48" s="195" t="s">
        <v>111</v>
      </c>
      <c r="B48" s="196"/>
      <c r="C48" s="197"/>
      <c r="D48" s="129" t="s">
        <v>67</v>
      </c>
      <c r="E48" s="128" t="s">
        <v>68</v>
      </c>
      <c r="F48" s="130">
        <f>F49</f>
        <v>6925.91</v>
      </c>
      <c r="G48" s="131">
        <f t="shared" si="1"/>
        <v>919.22622602694264</v>
      </c>
      <c r="H48" s="130">
        <f t="shared" ref="H48:N48" si="48">H49</f>
        <v>5500</v>
      </c>
      <c r="I48" s="131">
        <f t="shared" si="3"/>
        <v>729.97544628044329</v>
      </c>
      <c r="J48" s="130">
        <f t="shared" si="48"/>
        <v>5500.19</v>
      </c>
      <c r="K48" s="131">
        <f t="shared" si="4"/>
        <v>730.00066361404197</v>
      </c>
      <c r="L48" s="130">
        <f t="shared" si="48"/>
        <v>5500.19</v>
      </c>
      <c r="M48" s="131">
        <f t="shared" si="5"/>
        <v>730.00066361404197</v>
      </c>
      <c r="N48" s="132">
        <f t="shared" si="48"/>
        <v>5500.19</v>
      </c>
      <c r="O48" s="133">
        <f t="shared" si="6"/>
        <v>730.00066361404197</v>
      </c>
    </row>
    <row r="49" spans="1:17" x14ac:dyDescent="0.25">
      <c r="A49" s="198" t="s">
        <v>62</v>
      </c>
      <c r="B49" s="199"/>
      <c r="C49" s="200"/>
      <c r="D49" s="135">
        <v>3</v>
      </c>
      <c r="E49" s="136" t="s">
        <v>22</v>
      </c>
      <c r="F49" s="137">
        <f>F50</f>
        <v>6925.91</v>
      </c>
      <c r="G49" s="138">
        <f t="shared" si="1"/>
        <v>919.22622602694264</v>
      </c>
      <c r="H49" s="137">
        <f t="shared" ref="H49:N49" si="49">H50</f>
        <v>5500</v>
      </c>
      <c r="I49" s="138">
        <f t="shared" si="3"/>
        <v>729.97544628044329</v>
      </c>
      <c r="J49" s="137">
        <f t="shared" si="49"/>
        <v>5500.19</v>
      </c>
      <c r="K49" s="138">
        <f t="shared" si="4"/>
        <v>730.00066361404197</v>
      </c>
      <c r="L49" s="137">
        <f t="shared" si="49"/>
        <v>5500.19</v>
      </c>
      <c r="M49" s="138">
        <f t="shared" si="5"/>
        <v>730.00066361404197</v>
      </c>
      <c r="N49" s="139">
        <f t="shared" si="49"/>
        <v>5500.19</v>
      </c>
      <c r="O49" s="161">
        <f t="shared" si="6"/>
        <v>730.00066361404197</v>
      </c>
    </row>
    <row r="50" spans="1:17" x14ac:dyDescent="0.25">
      <c r="A50" s="189" t="s">
        <v>62</v>
      </c>
      <c r="B50" s="190"/>
      <c r="C50" s="191"/>
      <c r="D50" s="143">
        <v>32</v>
      </c>
      <c r="E50" s="134" t="s">
        <v>36</v>
      </c>
      <c r="F50" s="144">
        <v>6925.91</v>
      </c>
      <c r="G50" s="138">
        <f t="shared" si="1"/>
        <v>919.22622602694264</v>
      </c>
      <c r="H50" s="105">
        <v>5500</v>
      </c>
      <c r="I50" s="138">
        <f t="shared" si="3"/>
        <v>729.97544628044329</v>
      </c>
      <c r="J50" s="105">
        <v>5500.19</v>
      </c>
      <c r="K50" s="138">
        <f t="shared" si="4"/>
        <v>730.00066361404197</v>
      </c>
      <c r="L50" s="105">
        <v>5500.19</v>
      </c>
      <c r="M50" s="138">
        <f t="shared" si="5"/>
        <v>730.00066361404197</v>
      </c>
      <c r="N50" s="145">
        <v>5500.19</v>
      </c>
      <c r="O50" s="161">
        <f t="shared" si="6"/>
        <v>730.00066361404197</v>
      </c>
    </row>
    <row r="51" spans="1:17" ht="22.5" x14ac:dyDescent="0.25">
      <c r="A51" s="195" t="s">
        <v>111</v>
      </c>
      <c r="B51" s="196"/>
      <c r="C51" s="197"/>
      <c r="D51" s="129" t="s">
        <v>69</v>
      </c>
      <c r="E51" s="128" t="s">
        <v>70</v>
      </c>
      <c r="F51" s="130">
        <f>F52</f>
        <v>15324</v>
      </c>
      <c r="G51" s="131">
        <f t="shared" si="1"/>
        <v>2033.8443161457296</v>
      </c>
      <c r="H51" s="130">
        <f t="shared" ref="H51:H52" si="50">H52</f>
        <v>26000</v>
      </c>
      <c r="I51" s="131">
        <f t="shared" si="3"/>
        <v>3450.7930187802772</v>
      </c>
      <c r="J51" s="130">
        <f t="shared" ref="J51:J52" si="51">J52</f>
        <v>21985.69</v>
      </c>
      <c r="K51" s="131">
        <f t="shared" si="4"/>
        <v>2918.0025217333596</v>
      </c>
      <c r="L51" s="130">
        <f t="shared" ref="L51:L52" si="52">L52</f>
        <v>21985.69</v>
      </c>
      <c r="M51" s="131">
        <f t="shared" si="5"/>
        <v>2918.0025217333596</v>
      </c>
      <c r="N51" s="132">
        <f t="shared" ref="N51:N52" si="53">N52</f>
        <v>21985.69</v>
      </c>
      <c r="O51" s="133">
        <f t="shared" si="6"/>
        <v>2918.0025217333596</v>
      </c>
    </row>
    <row r="52" spans="1:17" x14ac:dyDescent="0.25">
      <c r="A52" s="198" t="s">
        <v>62</v>
      </c>
      <c r="B52" s="199"/>
      <c r="C52" s="200"/>
      <c r="D52" s="135">
        <v>3</v>
      </c>
      <c r="E52" s="136" t="s">
        <v>22</v>
      </c>
      <c r="F52" s="137">
        <f>F53</f>
        <v>15324</v>
      </c>
      <c r="G52" s="138">
        <f t="shared" si="1"/>
        <v>2033.8443161457296</v>
      </c>
      <c r="H52" s="137">
        <f t="shared" si="50"/>
        <v>26000</v>
      </c>
      <c r="I52" s="138">
        <f t="shared" si="3"/>
        <v>3450.7930187802772</v>
      </c>
      <c r="J52" s="137">
        <f t="shared" si="51"/>
        <v>21985.69</v>
      </c>
      <c r="K52" s="138">
        <f t="shared" si="4"/>
        <v>2918.0025217333596</v>
      </c>
      <c r="L52" s="137">
        <f t="shared" si="52"/>
        <v>21985.69</v>
      </c>
      <c r="M52" s="138">
        <f t="shared" si="5"/>
        <v>2918.0025217333596</v>
      </c>
      <c r="N52" s="139">
        <f t="shared" si="53"/>
        <v>21985.69</v>
      </c>
      <c r="O52" s="161">
        <f t="shared" si="6"/>
        <v>2918.0025217333596</v>
      </c>
    </row>
    <row r="53" spans="1:17" x14ac:dyDescent="0.25">
      <c r="A53" s="189" t="s">
        <v>62</v>
      </c>
      <c r="B53" s="190"/>
      <c r="C53" s="191"/>
      <c r="D53" s="143">
        <v>32</v>
      </c>
      <c r="E53" s="134" t="s">
        <v>36</v>
      </c>
      <c r="F53" s="144">
        <v>15324</v>
      </c>
      <c r="G53" s="138">
        <f t="shared" si="1"/>
        <v>2033.8443161457296</v>
      </c>
      <c r="H53" s="105">
        <v>26000</v>
      </c>
      <c r="I53" s="138">
        <f t="shared" si="3"/>
        <v>3450.7930187802772</v>
      </c>
      <c r="J53" s="105">
        <v>21985.69</v>
      </c>
      <c r="K53" s="138">
        <f t="shared" si="4"/>
        <v>2918.0025217333596</v>
      </c>
      <c r="L53" s="105">
        <v>21985.69</v>
      </c>
      <c r="M53" s="138">
        <f t="shared" si="5"/>
        <v>2918.0025217333596</v>
      </c>
      <c r="N53" s="145">
        <v>21985.69</v>
      </c>
      <c r="O53" s="161">
        <f t="shared" si="6"/>
        <v>2918.0025217333596</v>
      </c>
    </row>
    <row r="54" spans="1:17" x14ac:dyDescent="0.25">
      <c r="A54" s="147"/>
      <c r="B54" s="147"/>
      <c r="C54" s="147"/>
      <c r="D54" s="148"/>
      <c r="E54" s="149"/>
      <c r="F54" s="162"/>
      <c r="G54" s="151"/>
      <c r="H54" s="162"/>
      <c r="I54" s="151"/>
      <c r="J54" s="162"/>
      <c r="K54" s="151"/>
      <c r="L54" s="162"/>
      <c r="M54" s="151"/>
      <c r="N54" s="162"/>
      <c r="O54" s="153"/>
    </row>
    <row r="55" spans="1:17" x14ac:dyDescent="0.25">
      <c r="A55" s="154"/>
      <c r="B55" s="154"/>
      <c r="C55" s="154"/>
      <c r="D55" s="155"/>
      <c r="E55" s="156"/>
      <c r="F55" s="163"/>
      <c r="G55" s="158"/>
      <c r="H55" s="163"/>
      <c r="I55" s="158"/>
      <c r="J55" s="163"/>
      <c r="K55" s="158"/>
      <c r="L55" s="163"/>
      <c r="M55" s="158"/>
      <c r="N55" s="163"/>
      <c r="O55" s="160"/>
    </row>
    <row r="56" spans="1:17" x14ac:dyDescent="0.25">
      <c r="A56" s="192" t="s">
        <v>59</v>
      </c>
      <c r="B56" s="193"/>
      <c r="C56" s="194"/>
      <c r="D56" s="123" t="s">
        <v>77</v>
      </c>
      <c r="E56" s="123" t="s">
        <v>78</v>
      </c>
      <c r="F56" s="124">
        <f>F57</f>
        <v>145</v>
      </c>
      <c r="G56" s="125">
        <f t="shared" si="1"/>
        <v>19.244807220120776</v>
      </c>
      <c r="H56" s="124">
        <f t="shared" ref="H56:N56" si="54">H57</f>
        <v>10000</v>
      </c>
      <c r="I56" s="125">
        <f t="shared" si="3"/>
        <v>1327.2280841462605</v>
      </c>
      <c r="J56" s="124">
        <f t="shared" si="54"/>
        <v>0</v>
      </c>
      <c r="K56" s="125">
        <f t="shared" si="4"/>
        <v>0</v>
      </c>
      <c r="L56" s="124">
        <f t="shared" si="54"/>
        <v>0</v>
      </c>
      <c r="M56" s="125">
        <f t="shared" si="5"/>
        <v>0</v>
      </c>
      <c r="N56" s="126">
        <f t="shared" si="54"/>
        <v>0</v>
      </c>
      <c r="O56" s="127">
        <f t="shared" si="6"/>
        <v>0</v>
      </c>
    </row>
    <row r="57" spans="1:17" x14ac:dyDescent="0.25">
      <c r="A57" s="195" t="s">
        <v>112</v>
      </c>
      <c r="B57" s="196"/>
      <c r="C57" s="197"/>
      <c r="D57" s="129" t="s">
        <v>67</v>
      </c>
      <c r="E57" s="128" t="s">
        <v>68</v>
      </c>
      <c r="F57" s="130">
        <f>F58</f>
        <v>145</v>
      </c>
      <c r="G57" s="131">
        <f t="shared" si="1"/>
        <v>19.244807220120776</v>
      </c>
      <c r="H57" s="130">
        <f t="shared" ref="H57:N57" si="55">H58</f>
        <v>10000</v>
      </c>
      <c r="I57" s="131">
        <f t="shared" si="3"/>
        <v>1327.2280841462605</v>
      </c>
      <c r="J57" s="130">
        <f t="shared" si="55"/>
        <v>0</v>
      </c>
      <c r="K57" s="131">
        <f t="shared" si="4"/>
        <v>0</v>
      </c>
      <c r="L57" s="130">
        <f t="shared" si="55"/>
        <v>0</v>
      </c>
      <c r="M57" s="131">
        <f t="shared" si="5"/>
        <v>0</v>
      </c>
      <c r="N57" s="132">
        <f t="shared" si="55"/>
        <v>0</v>
      </c>
      <c r="O57" s="133">
        <f t="shared" si="6"/>
        <v>0</v>
      </c>
    </row>
    <row r="58" spans="1:17" x14ac:dyDescent="0.25">
      <c r="A58" s="198" t="s">
        <v>62</v>
      </c>
      <c r="B58" s="199"/>
      <c r="C58" s="200"/>
      <c r="D58" s="135">
        <v>3</v>
      </c>
      <c r="E58" s="136" t="s">
        <v>22</v>
      </c>
      <c r="F58" s="137">
        <f>F59+F60</f>
        <v>145</v>
      </c>
      <c r="G58" s="138">
        <f t="shared" si="1"/>
        <v>19.244807220120776</v>
      </c>
      <c r="H58" s="137">
        <f t="shared" ref="H58:N58" si="56">H59+H60</f>
        <v>10000</v>
      </c>
      <c r="I58" s="138">
        <f t="shared" si="3"/>
        <v>1327.2280841462605</v>
      </c>
      <c r="J58" s="137">
        <f t="shared" si="56"/>
        <v>0</v>
      </c>
      <c r="K58" s="138">
        <f t="shared" si="4"/>
        <v>0</v>
      </c>
      <c r="L58" s="137">
        <f t="shared" si="56"/>
        <v>0</v>
      </c>
      <c r="M58" s="138">
        <f t="shared" si="5"/>
        <v>0</v>
      </c>
      <c r="N58" s="139">
        <f t="shared" si="56"/>
        <v>0</v>
      </c>
      <c r="O58" s="161">
        <f t="shared" si="6"/>
        <v>0</v>
      </c>
    </row>
    <row r="59" spans="1:17" x14ac:dyDescent="0.25">
      <c r="A59" s="189" t="s">
        <v>62</v>
      </c>
      <c r="B59" s="190"/>
      <c r="C59" s="191"/>
      <c r="D59" s="143">
        <v>31</v>
      </c>
      <c r="E59" s="134" t="s">
        <v>23</v>
      </c>
      <c r="F59" s="144">
        <v>0</v>
      </c>
      <c r="G59" s="138">
        <f t="shared" si="1"/>
        <v>0</v>
      </c>
      <c r="H59" s="105">
        <v>7000</v>
      </c>
      <c r="I59" s="138">
        <f t="shared" si="3"/>
        <v>929.05965890238235</v>
      </c>
      <c r="J59" s="105">
        <v>0</v>
      </c>
      <c r="K59" s="138">
        <f t="shared" si="4"/>
        <v>0</v>
      </c>
      <c r="L59" s="105">
        <v>0</v>
      </c>
      <c r="M59" s="138">
        <f t="shared" si="5"/>
        <v>0</v>
      </c>
      <c r="N59" s="145">
        <v>0</v>
      </c>
      <c r="O59" s="161">
        <f t="shared" si="6"/>
        <v>0</v>
      </c>
    </row>
    <row r="60" spans="1:17" x14ac:dyDescent="0.25">
      <c r="A60" s="140"/>
      <c r="B60" s="141"/>
      <c r="C60" s="142"/>
      <c r="D60" s="143">
        <v>32</v>
      </c>
      <c r="E60" s="134" t="s">
        <v>36</v>
      </c>
      <c r="F60" s="144">
        <v>145</v>
      </c>
      <c r="G60" s="138">
        <f t="shared" si="1"/>
        <v>19.244807220120776</v>
      </c>
      <c r="H60" s="105">
        <v>3000</v>
      </c>
      <c r="I60" s="138">
        <f t="shared" si="3"/>
        <v>398.16842524387812</v>
      </c>
      <c r="J60" s="105">
        <v>0</v>
      </c>
      <c r="K60" s="138">
        <f t="shared" si="4"/>
        <v>0</v>
      </c>
      <c r="L60" s="105">
        <v>0</v>
      </c>
      <c r="M60" s="138">
        <f t="shared" si="5"/>
        <v>0</v>
      </c>
      <c r="N60" s="145">
        <v>0</v>
      </c>
      <c r="O60" s="161">
        <f t="shared" si="6"/>
        <v>0</v>
      </c>
    </row>
    <row r="63" spans="1:17" x14ac:dyDescent="0.25">
      <c r="A63" s="184" t="s">
        <v>106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</row>
  </sheetData>
  <mergeCells count="41">
    <mergeCell ref="A63:Q63"/>
    <mergeCell ref="A29:C29"/>
    <mergeCell ref="A30:C30"/>
    <mergeCell ref="A31:C31"/>
    <mergeCell ref="A1:N1"/>
    <mergeCell ref="A3:N3"/>
    <mergeCell ref="A5:C5"/>
    <mergeCell ref="A8:C8"/>
    <mergeCell ref="A9:C9"/>
    <mergeCell ref="A27:C27"/>
    <mergeCell ref="A23:C23"/>
    <mergeCell ref="A28:C28"/>
    <mergeCell ref="A6:C6"/>
    <mergeCell ref="A7:C7"/>
    <mergeCell ref="A11:C11"/>
    <mergeCell ref="A10:C10"/>
    <mergeCell ref="A17:C17"/>
    <mergeCell ref="A18:C18"/>
    <mergeCell ref="A19:C19"/>
    <mergeCell ref="A20:C20"/>
    <mergeCell ref="A21:C21"/>
    <mergeCell ref="A22:C22"/>
    <mergeCell ref="A32:C32"/>
    <mergeCell ref="A35:C35"/>
    <mergeCell ref="A36:C36"/>
    <mergeCell ref="A37:C37"/>
    <mergeCell ref="A42:C42"/>
    <mergeCell ref="A49:C49"/>
    <mergeCell ref="A50:C50"/>
    <mergeCell ref="A51:C51"/>
    <mergeCell ref="A52:C52"/>
    <mergeCell ref="A43:C43"/>
    <mergeCell ref="A44:C44"/>
    <mergeCell ref="A45:C45"/>
    <mergeCell ref="A46:C46"/>
    <mergeCell ref="A48:C48"/>
    <mergeCell ref="A53:C53"/>
    <mergeCell ref="A56:C56"/>
    <mergeCell ref="A57:C57"/>
    <mergeCell ref="A58:C58"/>
    <mergeCell ref="A59:C59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2022-12-16T10:18:14Z</cp:lastPrinted>
  <dcterms:created xsi:type="dcterms:W3CDTF">2022-08-12T12:51:27Z</dcterms:created>
  <dcterms:modified xsi:type="dcterms:W3CDTF">2022-12-16T13:02:35Z</dcterms:modified>
</cp:coreProperties>
</file>