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OneDrive\Radna površina\FINANCISKI  IZVJEŠTAJI, PLANOVI I REBALANSI\2022. GOD\IZVRŠENJE FINANCIJSKOG PLANA\"/>
    </mc:Choice>
  </mc:AlternateContent>
  <xr:revisionPtr revIDLastSave="0" documentId="13_ncr:1_{6B1474FA-5695-468B-B33D-0F387098505E}" xr6:coauthVersionLast="47" xr6:coauthVersionMax="47" xr10:uidLastSave="{00000000-0000-0000-0000-000000000000}"/>
  <bookViews>
    <workbookView xWindow="-120" yWindow="-120" windowWidth="29040" windowHeight="15840" firstSheet="3" activeTab="6" xr2:uid="{00000000-000D-0000-FFFF-FFFF00000000}"/>
  </bookViews>
  <sheets>
    <sheet name="Izvj. o izvrš. FP - Opći dio" sheetId="1" r:id="rId1"/>
    <sheet name="Izvj. o izvrš. FP prema ekonoms" sheetId="2" r:id="rId2"/>
    <sheet name="Prihodi i rashodi prema izvorim" sheetId="3" r:id="rId3"/>
    <sheet name="Račun zad-financ. prema ekonom" sheetId="4" r:id="rId4"/>
    <sheet name="Račun zad-financ. prema izvori" sheetId="5" r:id="rId5"/>
    <sheet name="Izvrš-po prog; izv.fin; ek.klas" sheetId="6" r:id="rId6"/>
    <sheet name="Rashodi prema funkc. klas." sheetId="7" r:id="rId7"/>
    <sheet name="List1" sheetId="8" r:id="rId8"/>
  </sheets>
  <definedNames>
    <definedName name="_xlnm.Print_Titles" localSheetId="0">'Izvj. o izvrš. FP - Opći dio'!#REF!</definedName>
    <definedName name="_xlnm.Print_Titles" localSheetId="1">'Izvj. o izvrš. FP prema ekonoms'!$1:$6</definedName>
  </definedNames>
  <calcPr calcId="191029"/>
</workbook>
</file>

<file path=xl/calcChain.xml><?xml version="1.0" encoding="utf-8"?>
<calcChain xmlns="http://schemas.openxmlformats.org/spreadsheetml/2006/main">
  <c r="F16" i="7" l="1"/>
  <c r="E16" i="7"/>
  <c r="D15" i="7"/>
  <c r="E15" i="7"/>
  <c r="C15" i="7"/>
  <c r="B15" i="7"/>
  <c r="E14" i="7"/>
  <c r="C14" i="7"/>
  <c r="B14" i="7"/>
  <c r="C13" i="7"/>
  <c r="B13" i="7"/>
  <c r="D14" i="7" l="1"/>
  <c r="F15" i="7"/>
  <c r="D13" i="7" l="1"/>
  <c r="F14" i="7"/>
  <c r="F13" i="7" l="1"/>
  <c r="E13" i="7"/>
  <c r="E176" i="6" l="1"/>
  <c r="D176" i="6"/>
  <c r="E180" i="6"/>
  <c r="D180" i="6"/>
  <c r="F180" i="6"/>
  <c r="F181" i="6"/>
  <c r="F163" i="6"/>
  <c r="F161" i="6"/>
  <c r="E130" i="6"/>
  <c r="E129" i="6" s="1"/>
  <c r="E128" i="6" s="1"/>
  <c r="D130" i="6"/>
  <c r="D129" i="6" s="1"/>
  <c r="D128" i="6" s="1"/>
  <c r="F128" i="6"/>
  <c r="F129" i="6"/>
  <c r="F130" i="6"/>
  <c r="F131" i="6"/>
  <c r="F107" i="6"/>
  <c r="E106" i="6"/>
  <c r="D106" i="6"/>
  <c r="D105" i="6" s="1"/>
  <c r="D104" i="6" s="1"/>
  <c r="F88" i="6"/>
  <c r="F32" i="6"/>
  <c r="E31" i="6"/>
  <c r="D31" i="6"/>
  <c r="D30" i="6" s="1"/>
  <c r="D29" i="6" s="1"/>
  <c r="C30" i="1"/>
  <c r="D24" i="1"/>
  <c r="E24" i="1"/>
  <c r="F24" i="1" s="1"/>
  <c r="C24" i="1"/>
  <c r="D18" i="1"/>
  <c r="E18" i="1"/>
  <c r="C18" i="1"/>
  <c r="G14" i="1"/>
  <c r="F14" i="1"/>
  <c r="D15" i="1"/>
  <c r="D19" i="1" s="1"/>
  <c r="D30" i="1" s="1"/>
  <c r="E15" i="1"/>
  <c r="E19" i="1" s="1"/>
  <c r="E30" i="1" s="1"/>
  <c r="C15" i="1"/>
  <c r="C19" i="1" s="1"/>
  <c r="F106" i="6" l="1"/>
  <c r="E105" i="6"/>
  <c r="F31" i="6"/>
  <c r="E30" i="6"/>
  <c r="G24" i="1"/>
  <c r="G19" i="1"/>
  <c r="F19" i="1"/>
  <c r="G18" i="1"/>
  <c r="F18" i="1"/>
  <c r="F15" i="1"/>
  <c r="G15" i="1"/>
  <c r="F220" i="6"/>
  <c r="F219" i="6"/>
  <c r="E218" i="6"/>
  <c r="D218" i="6"/>
  <c r="F217" i="6"/>
  <c r="F216" i="6"/>
  <c r="F215" i="6"/>
  <c r="F214" i="6"/>
  <c r="F213" i="6"/>
  <c r="E212" i="6"/>
  <c r="D212" i="6"/>
  <c r="E211" i="6"/>
  <c r="D211" i="6"/>
  <c r="F210" i="6"/>
  <c r="E209" i="6"/>
  <c r="D209" i="6"/>
  <c r="F208" i="6"/>
  <c r="E207" i="6"/>
  <c r="D207" i="6"/>
  <c r="E206" i="6"/>
  <c r="D206" i="6"/>
  <c r="E205" i="6"/>
  <c r="E204" i="6" s="1"/>
  <c r="D205" i="6"/>
  <c r="D204" i="6" s="1"/>
  <c r="E203" i="6"/>
  <c r="D203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E187" i="6"/>
  <c r="D187" i="6"/>
  <c r="F186" i="6"/>
  <c r="E185" i="6"/>
  <c r="D185" i="6"/>
  <c r="E184" i="6"/>
  <c r="D184" i="6"/>
  <c r="E183" i="6"/>
  <c r="E182" i="6" s="1"/>
  <c r="D183" i="6"/>
  <c r="D182" i="6" s="1"/>
  <c r="F179" i="6"/>
  <c r="F178" i="6"/>
  <c r="E177" i="6"/>
  <c r="D177" i="6"/>
  <c r="E175" i="6"/>
  <c r="E174" i="6" s="1"/>
  <c r="D175" i="6"/>
  <c r="D174" i="6" s="1"/>
  <c r="F173" i="6"/>
  <c r="F172" i="6"/>
  <c r="E171" i="6"/>
  <c r="D171" i="6"/>
  <c r="E170" i="6"/>
  <c r="D170" i="6"/>
  <c r="F169" i="6"/>
  <c r="F168" i="6"/>
  <c r="E167" i="6"/>
  <c r="D167" i="6"/>
  <c r="F166" i="6"/>
  <c r="F165" i="6"/>
  <c r="F164" i="6"/>
  <c r="F162" i="6"/>
  <c r="F160" i="6"/>
  <c r="F159" i="6"/>
  <c r="E158" i="6"/>
  <c r="D158" i="6"/>
  <c r="F157" i="6"/>
  <c r="F156" i="6"/>
  <c r="F155" i="6"/>
  <c r="F154" i="6"/>
  <c r="F153" i="6"/>
  <c r="F152" i="6"/>
  <c r="F151" i="6"/>
  <c r="F150" i="6"/>
  <c r="E149" i="6"/>
  <c r="D149" i="6"/>
  <c r="F148" i="6"/>
  <c r="F147" i="6"/>
  <c r="F146" i="6"/>
  <c r="E145" i="6"/>
  <c r="D145" i="6"/>
  <c r="E144" i="6"/>
  <c r="D144" i="6"/>
  <c r="F143" i="6"/>
  <c r="E142" i="6"/>
  <c r="D142" i="6"/>
  <c r="F141" i="6"/>
  <c r="E140" i="6"/>
  <c r="D140" i="6"/>
  <c r="F139" i="6"/>
  <c r="E138" i="6"/>
  <c r="D138" i="6"/>
  <c r="E137" i="6"/>
  <c r="D137" i="6"/>
  <c r="E136" i="6"/>
  <c r="E135" i="6" s="1"/>
  <c r="D136" i="6"/>
  <c r="D135" i="6" s="1"/>
  <c r="E134" i="6"/>
  <c r="D134" i="6"/>
  <c r="F127" i="6"/>
  <c r="E126" i="6"/>
  <c r="D126" i="6"/>
  <c r="E125" i="6"/>
  <c r="D125" i="6"/>
  <c r="E124" i="6"/>
  <c r="E123" i="6" s="1"/>
  <c r="D124" i="6"/>
  <c r="D123" i="6" s="1"/>
  <c r="F122" i="6"/>
  <c r="E121" i="6"/>
  <c r="D121" i="6"/>
  <c r="F120" i="6"/>
  <c r="E119" i="6"/>
  <c r="D119" i="6"/>
  <c r="F118" i="6"/>
  <c r="F117" i="6"/>
  <c r="F116" i="6"/>
  <c r="F115" i="6"/>
  <c r="F114" i="6"/>
  <c r="F113" i="6"/>
  <c r="F112" i="6"/>
  <c r="E111" i="6"/>
  <c r="D111" i="6"/>
  <c r="E110" i="6"/>
  <c r="D110" i="6"/>
  <c r="E109" i="6"/>
  <c r="E108" i="6" s="1"/>
  <c r="D109" i="6"/>
  <c r="D108" i="6" s="1"/>
  <c r="F103" i="6"/>
  <c r="E102" i="6"/>
  <c r="D102" i="6"/>
  <c r="E101" i="6"/>
  <c r="D101" i="6"/>
  <c r="E100" i="6"/>
  <c r="D100" i="6"/>
  <c r="F99" i="6"/>
  <c r="F98" i="6"/>
  <c r="E97" i="6"/>
  <c r="D97" i="6"/>
  <c r="E96" i="6"/>
  <c r="D96" i="6"/>
  <c r="F95" i="6"/>
  <c r="F94" i="6"/>
  <c r="F93" i="6"/>
  <c r="E92" i="6"/>
  <c r="D92" i="6"/>
  <c r="F91" i="6"/>
  <c r="F90" i="6"/>
  <c r="F89" i="6"/>
  <c r="F87" i="6"/>
  <c r="F86" i="6"/>
  <c r="F85" i="6"/>
  <c r="F84" i="6"/>
  <c r="F83" i="6"/>
  <c r="F82" i="6"/>
  <c r="F81" i="6"/>
  <c r="F80" i="6"/>
  <c r="F79" i="6"/>
  <c r="F78" i="6"/>
  <c r="F77" i="6"/>
  <c r="E76" i="6"/>
  <c r="D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E60" i="6"/>
  <c r="D60" i="6"/>
  <c r="F59" i="6"/>
  <c r="F58" i="6"/>
  <c r="F57" i="6"/>
  <c r="F56" i="6"/>
  <c r="E55" i="6"/>
  <c r="D55" i="6"/>
  <c r="E54" i="6"/>
  <c r="D54" i="6"/>
  <c r="F53" i="6"/>
  <c r="E52" i="6"/>
  <c r="D52" i="6"/>
  <c r="F51" i="6"/>
  <c r="E50" i="6"/>
  <c r="D50" i="6"/>
  <c r="F49" i="6"/>
  <c r="E48" i="6"/>
  <c r="D48" i="6"/>
  <c r="E47" i="6"/>
  <c r="D47" i="6"/>
  <c r="E46" i="6"/>
  <c r="D46" i="6"/>
  <c r="D45" i="6" s="1"/>
  <c r="F44" i="6"/>
  <c r="F43" i="6"/>
  <c r="F42" i="6"/>
  <c r="F41" i="6"/>
  <c r="E40" i="6"/>
  <c r="D40" i="6"/>
  <c r="E39" i="6"/>
  <c r="D39" i="6"/>
  <c r="E38" i="6"/>
  <c r="E37" i="6" s="1"/>
  <c r="D38" i="6"/>
  <c r="D37" i="6" s="1"/>
  <c r="F36" i="6"/>
  <c r="E35" i="6"/>
  <c r="D35" i="6"/>
  <c r="E34" i="6"/>
  <c r="D34" i="6"/>
  <c r="E33" i="6"/>
  <c r="D33" i="6"/>
  <c r="F28" i="6"/>
  <c r="E27" i="6"/>
  <c r="D27" i="6"/>
  <c r="E26" i="6"/>
  <c r="D26" i="6"/>
  <c r="F25" i="6"/>
  <c r="E24" i="6"/>
  <c r="D24" i="6"/>
  <c r="F23" i="6"/>
  <c r="F22" i="6"/>
  <c r="E21" i="6"/>
  <c r="D21" i="6"/>
  <c r="E20" i="6"/>
  <c r="D20" i="6"/>
  <c r="F19" i="6"/>
  <c r="E18" i="6"/>
  <c r="D18" i="6"/>
  <c r="E17" i="6"/>
  <c r="D17" i="6"/>
  <c r="E16" i="6"/>
  <c r="D16" i="6"/>
  <c r="D15" i="6" s="1"/>
  <c r="K17" i="5"/>
  <c r="K16" i="5" s="1"/>
  <c r="L17" i="5"/>
  <c r="L16" i="5" s="1"/>
  <c r="J17" i="5"/>
  <c r="J16" i="5" s="1"/>
  <c r="K14" i="5"/>
  <c r="K13" i="5" s="1"/>
  <c r="L14" i="5"/>
  <c r="L13" i="5" s="1"/>
  <c r="J14" i="5"/>
  <c r="J13" i="5" s="1"/>
  <c r="Q15" i="4"/>
  <c r="Q19" i="4"/>
  <c r="P15" i="4"/>
  <c r="P19" i="4"/>
  <c r="N14" i="4"/>
  <c r="N13" i="4" s="1"/>
  <c r="N12" i="4" s="1"/>
  <c r="O14" i="4"/>
  <c r="M14" i="4"/>
  <c r="M13" i="4" s="1"/>
  <c r="M12" i="4" s="1"/>
  <c r="N18" i="4"/>
  <c r="N17" i="4" s="1"/>
  <c r="N16" i="4" s="1"/>
  <c r="O18" i="4"/>
  <c r="M18" i="4"/>
  <c r="M17" i="4" s="1"/>
  <c r="M16" i="4" s="1"/>
  <c r="Q15" i="3"/>
  <c r="Q17" i="3"/>
  <c r="Q19" i="3"/>
  <c r="Q21" i="3"/>
  <c r="Q23" i="3"/>
  <c r="Q27" i="3"/>
  <c r="Q28" i="3"/>
  <c r="Q29" i="3"/>
  <c r="Q30" i="3"/>
  <c r="Q31" i="3"/>
  <c r="Q32" i="3"/>
  <c r="Q34" i="3"/>
  <c r="Q36" i="3"/>
  <c r="Q37" i="3"/>
  <c r="Q38" i="3"/>
  <c r="Q40" i="3"/>
  <c r="Q41" i="3"/>
  <c r="Q43" i="3"/>
  <c r="Q44" i="3"/>
  <c r="Q46" i="3"/>
  <c r="Q47" i="3"/>
  <c r="P15" i="3"/>
  <c r="P17" i="3"/>
  <c r="P19" i="3"/>
  <c r="P21" i="3"/>
  <c r="P23" i="3"/>
  <c r="P27" i="3"/>
  <c r="P28" i="3"/>
  <c r="P29" i="3"/>
  <c r="P30" i="3"/>
  <c r="P31" i="3"/>
  <c r="P32" i="3"/>
  <c r="P34" i="3"/>
  <c r="P36" i="3"/>
  <c r="P37" i="3"/>
  <c r="P38" i="3"/>
  <c r="P40" i="3"/>
  <c r="P41" i="3"/>
  <c r="P43" i="3"/>
  <c r="P44" i="3"/>
  <c r="P46" i="3"/>
  <c r="P47" i="3"/>
  <c r="N39" i="3"/>
  <c r="O39" i="3"/>
  <c r="M39" i="3"/>
  <c r="O20" i="3"/>
  <c r="N45" i="3"/>
  <c r="O45" i="3"/>
  <c r="N42" i="3"/>
  <c r="O42" i="3"/>
  <c r="N35" i="3"/>
  <c r="O35" i="3"/>
  <c r="N26" i="3"/>
  <c r="O26" i="3"/>
  <c r="N33" i="3"/>
  <c r="O33" i="3"/>
  <c r="N22" i="3"/>
  <c r="O22" i="3"/>
  <c r="N20" i="3"/>
  <c r="N18" i="3"/>
  <c r="O18" i="3"/>
  <c r="N16" i="3"/>
  <c r="O16" i="3"/>
  <c r="O14" i="3"/>
  <c r="N14" i="3"/>
  <c r="N13" i="3"/>
  <c r="M45" i="3"/>
  <c r="M26" i="3"/>
  <c r="M33" i="3"/>
  <c r="M35" i="3"/>
  <c r="M42" i="3"/>
  <c r="M14" i="3"/>
  <c r="M16" i="3"/>
  <c r="M18" i="3"/>
  <c r="M20" i="3"/>
  <c r="M22" i="3"/>
  <c r="G15" i="2"/>
  <c r="G18" i="2"/>
  <c r="G21" i="2"/>
  <c r="G24" i="2"/>
  <c r="G26" i="2"/>
  <c r="G29" i="2"/>
  <c r="G34" i="2"/>
  <c r="G36" i="2"/>
  <c r="G38" i="2"/>
  <c r="G42" i="2"/>
  <c r="G43" i="2"/>
  <c r="G44" i="2"/>
  <c r="G45" i="2"/>
  <c r="G47" i="2"/>
  <c r="G48" i="2"/>
  <c r="G49" i="2"/>
  <c r="G50" i="2"/>
  <c r="G51" i="2"/>
  <c r="G52" i="2"/>
  <c r="G54" i="2"/>
  <c r="G55" i="2"/>
  <c r="G56" i="2"/>
  <c r="G57" i="2"/>
  <c r="G58" i="2"/>
  <c r="G59" i="2"/>
  <c r="G60" i="2"/>
  <c r="G61" i="2"/>
  <c r="G63" i="2"/>
  <c r="G64" i="2"/>
  <c r="G65" i="2"/>
  <c r="G68" i="2"/>
  <c r="G70" i="2"/>
  <c r="G71" i="2"/>
  <c r="G75" i="2"/>
  <c r="G77" i="2"/>
  <c r="G78" i="2"/>
  <c r="G79" i="2"/>
  <c r="G81" i="2"/>
  <c r="F15" i="2"/>
  <c r="F18" i="2"/>
  <c r="F21" i="2"/>
  <c r="F24" i="2"/>
  <c r="F26" i="2"/>
  <c r="F29" i="2"/>
  <c r="F34" i="2"/>
  <c r="F36" i="2"/>
  <c r="F38" i="2"/>
  <c r="F42" i="2"/>
  <c r="F43" i="2"/>
  <c r="F44" i="2"/>
  <c r="F45" i="2"/>
  <c r="F47" i="2"/>
  <c r="F48" i="2"/>
  <c r="F49" i="2"/>
  <c r="F50" i="2"/>
  <c r="F51" i="2"/>
  <c r="F52" i="2"/>
  <c r="F54" i="2"/>
  <c r="F55" i="2"/>
  <c r="F56" i="2"/>
  <c r="F57" i="2"/>
  <c r="F58" i="2"/>
  <c r="F59" i="2"/>
  <c r="F60" i="2"/>
  <c r="F61" i="2"/>
  <c r="F63" i="2"/>
  <c r="F64" i="2"/>
  <c r="F65" i="2"/>
  <c r="F68" i="2"/>
  <c r="F70" i="2"/>
  <c r="F71" i="2"/>
  <c r="F75" i="2"/>
  <c r="F77" i="2"/>
  <c r="F78" i="2"/>
  <c r="F79" i="2"/>
  <c r="F81" i="2"/>
  <c r="C33" i="2"/>
  <c r="C35" i="2"/>
  <c r="C37" i="2"/>
  <c r="C41" i="2"/>
  <c r="C46" i="2"/>
  <c r="C53" i="2"/>
  <c r="C62" i="2"/>
  <c r="C67" i="2"/>
  <c r="C69" i="2"/>
  <c r="C74" i="2"/>
  <c r="C76" i="2"/>
  <c r="D80" i="2"/>
  <c r="E80" i="2"/>
  <c r="C80" i="2"/>
  <c r="F105" i="6" l="1"/>
  <c r="E104" i="6"/>
  <c r="F30" i="6"/>
  <c r="E29" i="6"/>
  <c r="O13" i="3"/>
  <c r="Q14" i="3"/>
  <c r="P14" i="3"/>
  <c r="Q16" i="3"/>
  <c r="P16" i="3"/>
  <c r="Q18" i="3"/>
  <c r="P18" i="3"/>
  <c r="Q22" i="3"/>
  <c r="P22" i="3"/>
  <c r="Q33" i="3"/>
  <c r="P33" i="3"/>
  <c r="Q26" i="3"/>
  <c r="P26" i="3"/>
  <c r="Q35" i="3"/>
  <c r="P35" i="3"/>
  <c r="Q42" i="3"/>
  <c r="P42" i="3"/>
  <c r="Q45" i="3"/>
  <c r="P45" i="3"/>
  <c r="Q20" i="3"/>
  <c r="P20" i="3"/>
  <c r="Q39" i="3"/>
  <c r="P39" i="3"/>
  <c r="O17" i="4"/>
  <c r="Q18" i="4"/>
  <c r="P18" i="4"/>
  <c r="G80" i="2"/>
  <c r="F80" i="2"/>
  <c r="F16" i="6"/>
  <c r="F17" i="6"/>
  <c r="F18" i="6"/>
  <c r="F20" i="6"/>
  <c r="F21" i="6"/>
  <c r="F24" i="6"/>
  <c r="F26" i="6"/>
  <c r="F27" i="6"/>
  <c r="F33" i="6"/>
  <c r="F34" i="6"/>
  <c r="F35" i="6"/>
  <c r="F37" i="6"/>
  <c r="F38" i="6"/>
  <c r="F39" i="6"/>
  <c r="F40" i="6"/>
  <c r="F46" i="6"/>
  <c r="F47" i="6"/>
  <c r="F48" i="6"/>
  <c r="F50" i="6"/>
  <c r="F52" i="6"/>
  <c r="F54" i="6"/>
  <c r="F55" i="6"/>
  <c r="F60" i="6"/>
  <c r="F76" i="6"/>
  <c r="F92" i="6"/>
  <c r="F96" i="6"/>
  <c r="F97" i="6"/>
  <c r="F100" i="6"/>
  <c r="F101" i="6"/>
  <c r="F102" i="6"/>
  <c r="F108" i="6"/>
  <c r="F109" i="6"/>
  <c r="F110" i="6"/>
  <c r="F111" i="6"/>
  <c r="F119" i="6"/>
  <c r="F121" i="6"/>
  <c r="F123" i="6"/>
  <c r="F124" i="6"/>
  <c r="F125" i="6"/>
  <c r="F126" i="6"/>
  <c r="F134" i="6"/>
  <c r="F135" i="6"/>
  <c r="F136" i="6"/>
  <c r="F137" i="6"/>
  <c r="F138" i="6"/>
  <c r="F140" i="6"/>
  <c r="F142" i="6"/>
  <c r="F144" i="6"/>
  <c r="F145" i="6"/>
  <c r="F149" i="6"/>
  <c r="F158" i="6"/>
  <c r="F167" i="6"/>
  <c r="F170" i="6"/>
  <c r="F171" i="6"/>
  <c r="F174" i="6"/>
  <c r="F175" i="6"/>
  <c r="F176" i="6"/>
  <c r="F177" i="6"/>
  <c r="F182" i="6"/>
  <c r="F183" i="6"/>
  <c r="F184" i="6"/>
  <c r="F185" i="6"/>
  <c r="F187" i="6"/>
  <c r="F203" i="6"/>
  <c r="F204" i="6"/>
  <c r="F205" i="6"/>
  <c r="F206" i="6"/>
  <c r="F207" i="6"/>
  <c r="F209" i="6"/>
  <c r="F211" i="6"/>
  <c r="F212" i="6"/>
  <c r="F218" i="6"/>
  <c r="O13" i="4"/>
  <c r="Q14" i="4"/>
  <c r="P14" i="4"/>
  <c r="O25" i="3"/>
  <c r="N25" i="3"/>
  <c r="M25" i="3"/>
  <c r="M13" i="3"/>
  <c r="C73" i="2"/>
  <c r="C72" i="2" s="1"/>
  <c r="C66" i="2"/>
  <c r="C40" i="2"/>
  <c r="C32" i="2"/>
  <c r="C31" i="2" s="1"/>
  <c r="C30" i="2" s="1"/>
  <c r="C14" i="2"/>
  <c r="C13" i="2" s="1"/>
  <c r="C17" i="2"/>
  <c r="C16" i="2" s="1"/>
  <c r="C20" i="2"/>
  <c r="C19" i="2" s="1"/>
  <c r="C23" i="2"/>
  <c r="C25" i="2"/>
  <c r="C28" i="2"/>
  <c r="C27" i="2" s="1"/>
  <c r="D28" i="2"/>
  <c r="D27" i="2" s="1"/>
  <c r="G28" i="1"/>
  <c r="F28" i="1"/>
  <c r="G16" i="1"/>
  <c r="G17" i="1"/>
  <c r="G22" i="1"/>
  <c r="G23" i="1"/>
  <c r="G27" i="1"/>
  <c r="F16" i="1"/>
  <c r="F17" i="1"/>
  <c r="F22" i="1"/>
  <c r="F23" i="1"/>
  <c r="F27" i="1"/>
  <c r="G13" i="1"/>
  <c r="F13" i="1"/>
  <c r="D25" i="2"/>
  <c r="E25" i="2"/>
  <c r="E28" i="2"/>
  <c r="E20" i="2"/>
  <c r="E17" i="2"/>
  <c r="E14" i="2"/>
  <c r="D20" i="2"/>
  <c r="D23" i="2"/>
  <c r="D22" i="2" s="1"/>
  <c r="D17" i="2"/>
  <c r="D16" i="2" s="1"/>
  <c r="D19" i="2"/>
  <c r="D14" i="2"/>
  <c r="D13" i="2" s="1"/>
  <c r="D12" i="2" s="1"/>
  <c r="E33" i="2"/>
  <c r="D33" i="2"/>
  <c r="E35" i="2"/>
  <c r="D35" i="2"/>
  <c r="E37" i="2"/>
  <c r="D37" i="2"/>
  <c r="E41" i="2"/>
  <c r="D41" i="2"/>
  <c r="E46" i="2"/>
  <c r="D46" i="2"/>
  <c r="E53" i="2"/>
  <c r="D53" i="2"/>
  <c r="E62" i="2"/>
  <c r="D62" i="2"/>
  <c r="E67" i="2"/>
  <c r="D67" i="2"/>
  <c r="E69" i="2"/>
  <c r="D69" i="2"/>
  <c r="E74" i="2"/>
  <c r="D74" i="2"/>
  <c r="E76" i="2"/>
  <c r="D76" i="2"/>
  <c r="F104" i="6" l="1"/>
  <c r="E45" i="6"/>
  <c r="F29" i="6"/>
  <c r="E15" i="6"/>
  <c r="Q25" i="3"/>
  <c r="P25" i="3"/>
  <c r="Q13" i="3"/>
  <c r="P13" i="3"/>
  <c r="O16" i="4"/>
  <c r="Q17" i="4"/>
  <c r="P17" i="4"/>
  <c r="G76" i="2"/>
  <c r="F76" i="2"/>
  <c r="G74" i="2"/>
  <c r="F74" i="2"/>
  <c r="G69" i="2"/>
  <c r="F69" i="2"/>
  <c r="G67" i="2"/>
  <c r="F67" i="2"/>
  <c r="G62" i="2"/>
  <c r="F62" i="2"/>
  <c r="G53" i="2"/>
  <c r="F53" i="2"/>
  <c r="G46" i="2"/>
  <c r="F46" i="2"/>
  <c r="G41" i="2"/>
  <c r="F41" i="2"/>
  <c r="G37" i="2"/>
  <c r="F37" i="2"/>
  <c r="G35" i="2"/>
  <c r="F35" i="2"/>
  <c r="G33" i="2"/>
  <c r="F33" i="2"/>
  <c r="G14" i="2"/>
  <c r="F14" i="2"/>
  <c r="G17" i="2"/>
  <c r="F17" i="2"/>
  <c r="G20" i="2"/>
  <c r="F20" i="2"/>
  <c r="G28" i="2"/>
  <c r="F28" i="2"/>
  <c r="G25" i="2"/>
  <c r="F25" i="2"/>
  <c r="O12" i="4"/>
  <c r="Q13" i="4"/>
  <c r="P13" i="4"/>
  <c r="D73" i="2"/>
  <c r="E73" i="2"/>
  <c r="C22" i="2"/>
  <c r="C12" i="2"/>
  <c r="E13" i="2"/>
  <c r="E16" i="2"/>
  <c r="E19" i="2"/>
  <c r="E27" i="2"/>
  <c r="E23" i="2"/>
  <c r="D66" i="2"/>
  <c r="E66" i="2"/>
  <c r="D40" i="2"/>
  <c r="E40" i="2"/>
  <c r="D32" i="2"/>
  <c r="D31" i="2" s="1"/>
  <c r="E32" i="2"/>
  <c r="D72" i="2"/>
  <c r="E14" i="6" l="1"/>
  <c r="E12" i="6" s="1"/>
  <c r="E11" i="6" s="1"/>
  <c r="F15" i="6"/>
  <c r="D30" i="2"/>
  <c r="Q16" i="4"/>
  <c r="P16" i="4"/>
  <c r="G32" i="2"/>
  <c r="F32" i="2"/>
  <c r="G40" i="2"/>
  <c r="F40" i="2"/>
  <c r="G66" i="2"/>
  <c r="F66" i="2"/>
  <c r="G23" i="2"/>
  <c r="F23" i="2"/>
  <c r="G27" i="2"/>
  <c r="F27" i="2"/>
  <c r="G19" i="2"/>
  <c r="F19" i="2"/>
  <c r="G16" i="2"/>
  <c r="F16" i="2"/>
  <c r="G13" i="2"/>
  <c r="F13" i="2"/>
  <c r="G73" i="2"/>
  <c r="F73" i="2"/>
  <c r="Q12" i="4"/>
  <c r="P12" i="4"/>
  <c r="E72" i="2"/>
  <c r="E31" i="2"/>
  <c r="E30" i="2" s="1"/>
  <c r="E22" i="2"/>
  <c r="G22" i="2" l="1"/>
  <c r="F22" i="2"/>
  <c r="G31" i="2"/>
  <c r="F31" i="2"/>
  <c r="G72" i="2"/>
  <c r="F72" i="2"/>
  <c r="E12" i="2"/>
  <c r="D14" i="6"/>
  <c r="D12" i="6" s="1"/>
  <c r="F14" i="6"/>
  <c r="F45" i="6"/>
  <c r="G12" i="2" l="1"/>
  <c r="F12" i="2"/>
  <c r="F12" i="6"/>
  <c r="D11" i="6"/>
</calcChain>
</file>

<file path=xl/sharedStrings.xml><?xml version="1.0" encoding="utf-8"?>
<sst xmlns="http://schemas.openxmlformats.org/spreadsheetml/2006/main" count="937" uniqueCount="434">
  <si>
    <t/>
  </si>
  <si>
    <t>A.</t>
  </si>
  <si>
    <t>RAČUN PRIHODA I RASHODA</t>
  </si>
  <si>
    <t>Prihodi poslovanja</t>
  </si>
  <si>
    <t>0.0%</t>
  </si>
  <si>
    <t>Rashodi poslovanja</t>
  </si>
  <si>
    <t>Rashodi za nabavu nefinancijske imovine</t>
  </si>
  <si>
    <t>B.</t>
  </si>
  <si>
    <t>RAČUN ZADUŽIVANJA/FINANCIRANJA</t>
  </si>
  <si>
    <t>Izdaci za financijsku imovinu i otplate zajmova</t>
  </si>
  <si>
    <t>C.</t>
  </si>
  <si>
    <t>RASPOLOŽIVA SREDSTVA IZ PRETHODNIH GODINA</t>
  </si>
  <si>
    <t>BROJ KONTA</t>
  </si>
  <si>
    <t>VRSTA PRIHODA / RASHODA</t>
  </si>
  <si>
    <t>A. RAČUN PRIHODA I RASHODA</t>
  </si>
  <si>
    <t>3</t>
  </si>
  <si>
    <t>31</t>
  </si>
  <si>
    <t>Rashodi za zaposlene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</si>
  <si>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</si>
  <si>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</si>
  <si>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</si>
  <si>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</si>
  <si>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</si>
  <si>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</si>
  <si>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</si>
  <si>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</si>
  <si>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</si>
  <si>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</si>
  <si>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</si>
  <si>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</si>
  <si>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</si>
  <si>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</si>
  <si>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</si>
  <si>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</si>
  <si>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</si>
  <si>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</si>
  <si>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</si>
  <si>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</si>
  <si>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</si>
  <si>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</si>
  <si>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</si>
  <si>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</si>
  <si>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</si>
  <si>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</si>
  <si>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</si>
  <si>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</si>
  <si>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</si>
  <si>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</si>
  <si>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</si>
  <si>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</si>
  <si>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</si>
  <si>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</si>
  <si>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</si>
  <si>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</si>
  <si>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</si>
  <si>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</si>
  <si>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</si>
  <si>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</si>
  <si>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</si>
  <si>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</si>
  <si>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</si>
  <si>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</si>
  <si>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</si>
  <si>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</si>
  <si>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</si>
  <si>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</si>
  <si>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</si>
  <si>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</si>
  <si>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</si>
  <si>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</si>
  <si>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</si>
  <si>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</si>
  <si>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</si>
  <si>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</si>
  <si>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</si>
  <si>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</si>
  <si>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</si>
  <si>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3292</t>
  </si>
  <si>
    <t>Premije osiguranja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</si>
  <si>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</si>
  <si>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</si>
  <si>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</si>
  <si>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</si>
  <si>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</si>
  <si>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</si>
  <si>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</si>
  <si>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3422</t>
  </si>
  <si>
    <t>Kamate za primljene kredite i zajmove od kreditnih i ostalih financijskih institucija u javnom sekto</t>
  </si>
  <si>
    <t>343</t>
  </si>
  <si>
    <t>Ostali financijski rashodi</t>
  </si>
  <si>
    <t>3431</t>
  </si>
  <si>
    <t>Bankarske usluge i usluge platnog prometa</t>
  </si>
  <si>
    <t>3434</t>
  </si>
  <si>
    <t>Ostali nespomenuti financijski rashodi</t>
  </si>
  <si>
    <t>4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</si>
  <si>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</si>
  <si>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</si>
  <si>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</si>
  <si>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</si>
  <si>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</si>
  <si>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</si>
  <si>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4221</t>
  </si>
  <si>
    <t>Uredska oprema i namještaj</t>
  </si>
  <si>
    <t>4223</t>
  </si>
  <si>
    <t>Oprema za održavanje i zaštitu</t>
  </si>
  <si>
    <t>4227</t>
  </si>
  <si>
    <t>Uređaji, strojevi i oprema za ostale namjene</t>
  </si>
  <si>
    <t>5</t>
  </si>
  <si>
    <t>Dječji vrtić "Pušlek" Marija Bistrica</t>
  </si>
  <si>
    <t xml:space="preserve"> </t>
  </si>
  <si>
    <t>Prihodi od imovine</t>
  </si>
  <si>
    <t>Prihodi od financijske imovine</t>
  </si>
  <si>
    <t>Prihodi po posebnim propisima</t>
  </si>
  <si>
    <t>Ostali nespomenuti prihodi</t>
  </si>
  <si>
    <t>Prihodi iz nadležnog proračuna</t>
  </si>
  <si>
    <t>Prihod od pruženih usluga</t>
  </si>
  <si>
    <t>Prihodi od prodaje proizvoda i robe te pruženih usluga</t>
  </si>
  <si>
    <t>Prihodi od prodaje proizvoda i robe te pruženih usluga i prihodi od donacija</t>
  </si>
  <si>
    <t>Pomoći iz inozemstva i od subjekata unutar općeg proračuna</t>
  </si>
  <si>
    <t>Pomoći proračunskim korisnicima iz proračuna koji  nije nadležan</t>
  </si>
  <si>
    <t>Tekuće pomoći proračuinskim korisnicima  iz proračuna koji nije nadležan</t>
  </si>
  <si>
    <t>Kamate na oročena sredstva i depozite po viđenju</t>
  </si>
  <si>
    <t>Donacije od pravnih i fizičkih osoba izvan općeg proračuna</t>
  </si>
  <si>
    <t>Tekuće donacije</t>
  </si>
  <si>
    <t>IZVRŠENO 2021.</t>
  </si>
  <si>
    <t>INDEKS  3/1</t>
  </si>
  <si>
    <t>INDEKS  3/2</t>
  </si>
  <si>
    <t>MANJAK IZ PRETHODNE GODINE</t>
  </si>
  <si>
    <t>VIŠAK IZ PRETHODNIH GODINA</t>
  </si>
  <si>
    <t>REZULTAT GODINE</t>
  </si>
  <si>
    <t>1.</t>
  </si>
  <si>
    <t>2.</t>
  </si>
  <si>
    <t>3.</t>
  </si>
  <si>
    <t>4.</t>
  </si>
  <si>
    <t>5.</t>
  </si>
  <si>
    <t>IZVORNI/TEKUĆI PLAN    2022.</t>
  </si>
  <si>
    <t>Ostali građevinski objekti</t>
  </si>
  <si>
    <t>Prijevozna sredstva</t>
  </si>
  <si>
    <t>Prijevozna sredstva u cestovnom prometu</t>
  </si>
  <si>
    <t>Račun / opis</t>
  </si>
  <si>
    <t>Izvršenje 2021.</t>
  </si>
  <si>
    <t>Indeks  3/1</t>
  </si>
  <si>
    <t>Indeks  3/2</t>
  </si>
  <si>
    <t>PRIHODI I RASHODI PREMA IZVORIMA FINANCIRANJA</t>
  </si>
  <si>
    <t>1</t>
  </si>
  <si>
    <t>2</t>
  </si>
  <si>
    <t xml:space="preserve"> SVEUKUPNI PRIHODI</t>
  </si>
  <si>
    <t>Izvor 1. Opći prihodi i primici</t>
  </si>
  <si>
    <t>Izvor 3. Vlastiti prihodi</t>
  </si>
  <si>
    <t>Izvor 4. Prihodi za posebne nemjene</t>
  </si>
  <si>
    <t>Izvor 5. Pomoći</t>
  </si>
  <si>
    <t>Izvor 6. Donacije</t>
  </si>
  <si>
    <t xml:space="preserve"> SVEUKUPNI RASHODI</t>
  </si>
  <si>
    <t>Izvor 8. Namjenski primici</t>
  </si>
  <si>
    <t>Izvorni/tekući plan 2022.</t>
  </si>
  <si>
    <t xml:space="preserve">         Izvor 1.5. Prihodi iz nadležnog proračuna</t>
  </si>
  <si>
    <t xml:space="preserve">         Izvor 3.2. Najam</t>
  </si>
  <si>
    <t xml:space="preserve">         Izvor 5.5. Pomoći iz proračuna koji nije nadležan</t>
  </si>
  <si>
    <t xml:space="preserve">         Izvor 6.2. Donacije</t>
  </si>
  <si>
    <t xml:space="preserve">         Izvor 1.5. Prihodi iz nadležnog proračuna - plaće i naknade (vrtić + predškola)</t>
  </si>
  <si>
    <t xml:space="preserve">         Izvor 1.5. Prihodi iz nadležnog proračuna - kamate za kredite (vrtić)</t>
  </si>
  <si>
    <t xml:space="preserve">         Izvor 1.5. Prihodi iz nadležnog proračuna - sportski objekti  (vrtić)</t>
  </si>
  <si>
    <t xml:space="preserve">         Izvor 1.5. Prihodi iz nadležnog proračuna - oprema  (vrtić)</t>
  </si>
  <si>
    <t xml:space="preserve">         Izvor 1.5. Prihodi iz nadležnog proračuna - službeni automobil   (vrtić)</t>
  </si>
  <si>
    <t xml:space="preserve">         Izvor 4.4. Prihodi za posebne namjene - plaće i naknade (vrtić)</t>
  </si>
  <si>
    <t xml:space="preserve">         Izvor 4.4. Prihodi za posebne namjene - oprema (vrtić)</t>
  </si>
  <si>
    <t xml:space="preserve">         Izvor 5.5. Pomoći iz proračuna koji nije nadležan - materijal, energija, usluge (vrtić + predškola)</t>
  </si>
  <si>
    <t xml:space="preserve">         Izvor 6.2. Donacije - materijal i energija (vrtić)</t>
  </si>
  <si>
    <t xml:space="preserve">         Izvor 6.2. Donacije - oprema (vrtić)</t>
  </si>
  <si>
    <t xml:space="preserve">        Izvor 8.4. Namjenski primici od zaduživanja- igračke i sitni inventar (vrtić)</t>
  </si>
  <si>
    <t xml:space="preserve">        Izvor 8.4. Namjenski primici od zaduživanja- oprema (vrtić)</t>
  </si>
  <si>
    <t xml:space="preserve">         Izvor 3.2.  Najam - materijal + energija (vrtić)</t>
  </si>
  <si>
    <t xml:space="preserve">         Izvor 5.5. Pomoći iz proračuna koji nije nadležan - naknade (predškola)</t>
  </si>
  <si>
    <t xml:space="preserve">         Izvor 4.4. Prihod od uplate roditelja i dr.</t>
  </si>
  <si>
    <t>Racun/Opis</t>
  </si>
  <si>
    <t>B. RAČUN ZADUŽIVANJA FINANCIRANJA</t>
  </si>
  <si>
    <t>8 Primici od financijske imovine i zaduživanja</t>
  </si>
  <si>
    <t xml:space="preserve">84 Primici od zaduživanja                                                                              </t>
  </si>
  <si>
    <t xml:space="preserve">842 Primljeni krediti i zajmovi od kreditnih i ostalih financijskih institucija u javnom sektoru        </t>
  </si>
  <si>
    <t xml:space="preserve">8422 Primljeni krediti od kreditnih institucija u javnom sektoru                                         </t>
  </si>
  <si>
    <t xml:space="preserve">5 Izdaci za financijsku imovinu i otplate zajmova                                                     </t>
  </si>
  <si>
    <t xml:space="preserve">54 Izdaci za otplatu glavnice primljenih kredita i zajmova                                             </t>
  </si>
  <si>
    <t>542 Otplata glavnice primljenih kredita i zajmova od kreditnih i ostalih financijskih institucija u javn</t>
  </si>
  <si>
    <t xml:space="preserve">5422 Otplata glavnice primljenih kredita od kreditnih institucija u javnom sektoru                       </t>
  </si>
  <si>
    <t xml:space="preserve"> UKUPNI PRIMICI</t>
  </si>
  <si>
    <t>8. Namjenski primici</t>
  </si>
  <si>
    <t>8.4. Namjenski primici od zaduživanja- vrtić</t>
  </si>
  <si>
    <t xml:space="preserve"> UKUPNI IZDACI</t>
  </si>
  <si>
    <t>1. Opći prihodi i primici</t>
  </si>
  <si>
    <t xml:space="preserve">        1.5. Prihodi iz nadležnog proračuna - otplata kredita</t>
  </si>
  <si>
    <t>Proračunski korisnik</t>
  </si>
  <si>
    <t>28532</t>
  </si>
  <si>
    <t>DJEČJI VRTIĆ "PUŠLEK"</t>
  </si>
  <si>
    <t>INDEKS</t>
  </si>
  <si>
    <t>Program</t>
  </si>
  <si>
    <t>1011</t>
  </si>
  <si>
    <t>PROGRAM PREDŠKOLSKOG ODGOJA</t>
  </si>
  <si>
    <t>Aktivnost</t>
  </si>
  <si>
    <t>A100003</t>
  </si>
  <si>
    <t xml:space="preserve">Izvor </t>
  </si>
  <si>
    <t>1.5.</t>
  </si>
  <si>
    <t>Opći prihodi i primici iz proračuna-PK</t>
  </si>
  <si>
    <t>R0098</t>
  </si>
  <si>
    <t>R0098B07</t>
  </si>
  <si>
    <t>Materijal i dijelovi za tekuće i investicijsko održavanje postrojenja i opreme</t>
  </si>
  <si>
    <t>R0098B01</t>
  </si>
  <si>
    <t>Sitni inventar</t>
  </si>
  <si>
    <t>R0098B2H</t>
  </si>
  <si>
    <t>Usluge tekućeg i investicijskog održavanja postrojenja i opreme</t>
  </si>
  <si>
    <t>R0098E4</t>
  </si>
  <si>
    <t>Kamate za primljene kredite</t>
  </si>
  <si>
    <t>54</t>
  </si>
  <si>
    <t>Izdaci za otplatu glavnice primljenih kredita i zajmova</t>
  </si>
  <si>
    <t>542</t>
  </si>
  <si>
    <t>Otplata glavnice primljenih kredita i zajmova od kreditnih i ostalih financijskih institucija u javn</t>
  </si>
  <si>
    <t>R00995</t>
  </si>
  <si>
    <t>5422</t>
  </si>
  <si>
    <t>Otplata glavnice primljenih kredita</t>
  </si>
  <si>
    <t>3.2.</t>
  </si>
  <si>
    <t>vlastiti prihodi-dj.vrtić</t>
  </si>
  <si>
    <t>R0098C13</t>
  </si>
  <si>
    <t>Didaktika</t>
  </si>
  <si>
    <t>R0098C14</t>
  </si>
  <si>
    <t>Radni listovi</t>
  </si>
  <si>
    <t>R0098B2M</t>
  </si>
  <si>
    <t>Električna energija</t>
  </si>
  <si>
    <t>R0098B2O</t>
  </si>
  <si>
    <t>Plin</t>
  </si>
  <si>
    <t>4.4.</t>
  </si>
  <si>
    <t>Prihodi za posebne namjene-vrtić</t>
  </si>
  <si>
    <t>R00980</t>
  </si>
  <si>
    <t>R00981</t>
  </si>
  <si>
    <t>R00982</t>
  </si>
  <si>
    <t>Doprinosi za obvezno ZO</t>
  </si>
  <si>
    <t>R0098A</t>
  </si>
  <si>
    <t>R0098A1</t>
  </si>
  <si>
    <t>Naknada za prijevoz na posao i s posla</t>
  </si>
  <si>
    <t>R0098A11</t>
  </si>
  <si>
    <t>Seminari, simpoziji i savjetovanja</t>
  </si>
  <si>
    <t>R0098A10</t>
  </si>
  <si>
    <t>Naknada prijevoza za potrebe vrtića</t>
  </si>
  <si>
    <t>R0098B09</t>
  </si>
  <si>
    <t>Uredski materijal i ost.mat.rash</t>
  </si>
  <si>
    <t>R0098B15</t>
  </si>
  <si>
    <t>Stručna literatura</t>
  </si>
  <si>
    <t>R0098B16</t>
  </si>
  <si>
    <t>Materijal i sredstva za čišćenje i održavanje</t>
  </si>
  <si>
    <t>R0098B17</t>
  </si>
  <si>
    <t>Materijal za higijenske potrebe i njegu</t>
  </si>
  <si>
    <t>R0098B18</t>
  </si>
  <si>
    <t>Potrošni materijal za odg.obraz.rad</t>
  </si>
  <si>
    <t>R0098B19</t>
  </si>
  <si>
    <t>Potrošni materijal -igračke + slikovnice</t>
  </si>
  <si>
    <t>R0098B20</t>
  </si>
  <si>
    <t>Pedagoška dokumentacija</t>
  </si>
  <si>
    <t>R0098C12</t>
  </si>
  <si>
    <t>R0098B1</t>
  </si>
  <si>
    <t>Prehrana</t>
  </si>
  <si>
    <t>R0098B2</t>
  </si>
  <si>
    <t>R0098B2A</t>
  </si>
  <si>
    <t>R0098B2B</t>
  </si>
  <si>
    <t>Motorni benzin i dizel gorivo</t>
  </si>
  <si>
    <t>R0098B2I</t>
  </si>
  <si>
    <t>R0098B22</t>
  </si>
  <si>
    <t>R0098B2P</t>
  </si>
  <si>
    <t>R0098B24</t>
  </si>
  <si>
    <t>Usluge telefona, telefaksa,pošte</t>
  </si>
  <si>
    <t>R0098B2C</t>
  </si>
  <si>
    <t>Poštarina (pisma, tiskanice i sl.)</t>
  </si>
  <si>
    <t>R0098B25</t>
  </si>
  <si>
    <t>R0098B2D</t>
  </si>
  <si>
    <t>Usluge tekućeg i investicijskog održavanja prijevoznih sredstava</t>
  </si>
  <si>
    <t>R0098B2E</t>
  </si>
  <si>
    <t>Ostale usluge promidžbe i informiranja</t>
  </si>
  <si>
    <t>R0098B26</t>
  </si>
  <si>
    <t>Utrošak vode</t>
  </si>
  <si>
    <t>R0098BD1</t>
  </si>
  <si>
    <t>Iznošenje i odvoz smeća</t>
  </si>
  <si>
    <t>R0098BD2</t>
  </si>
  <si>
    <t>Deratizacija i dezinsekcija</t>
  </si>
  <si>
    <t>R0098BD3</t>
  </si>
  <si>
    <t>Ostale komunalne usluge</t>
  </si>
  <si>
    <t>R0098B27</t>
  </si>
  <si>
    <t>Ostale zdravstvene i veterinarske usluge</t>
  </si>
  <si>
    <t>R0099A1</t>
  </si>
  <si>
    <t>Usluge odvjetnika i pravnog savjetovanja</t>
  </si>
  <si>
    <t>R0098B28</t>
  </si>
  <si>
    <t>Ostale računalne usluge</t>
  </si>
  <si>
    <t>R0098B2F</t>
  </si>
  <si>
    <t>Usluge pri registraciji prijevoznih sredstava</t>
  </si>
  <si>
    <t>R0098BA</t>
  </si>
  <si>
    <t>Ostale nespomenute usluge</t>
  </si>
  <si>
    <t>R0098D</t>
  </si>
  <si>
    <t>Premije osiguranja ostale imovine</t>
  </si>
  <si>
    <t>R0098B2G</t>
  </si>
  <si>
    <t>Novčana naknada poslodavca zbog nezapošljavanja osoba s invaliditetom</t>
  </si>
  <si>
    <t>R0098B30</t>
  </si>
  <si>
    <t>R0098E1</t>
  </si>
  <si>
    <t>Usluge banke</t>
  </si>
  <si>
    <t>R0098E</t>
  </si>
  <si>
    <t>R0099</t>
  </si>
  <si>
    <t>Oprema</t>
  </si>
  <si>
    <t>5.5.</t>
  </si>
  <si>
    <t>Pomoći proračunskim korisnicima-Dječji vrtić</t>
  </si>
  <si>
    <t>R0098B</t>
  </si>
  <si>
    <t>R0098B02</t>
  </si>
  <si>
    <t>R0098B04</t>
  </si>
  <si>
    <t>R0098B2K</t>
  </si>
  <si>
    <t>R0098B06</t>
  </si>
  <si>
    <t>R0098B2L</t>
  </si>
  <si>
    <t>R0098B08</t>
  </si>
  <si>
    <t>R0098BA1</t>
  </si>
  <si>
    <t>R0098B2J</t>
  </si>
  <si>
    <t>6.2.</t>
  </si>
  <si>
    <t>Donacije</t>
  </si>
  <si>
    <t>A100004</t>
  </si>
  <si>
    <t>PROGRAM PREDŠKOLE</t>
  </si>
  <si>
    <t>R00980P</t>
  </si>
  <si>
    <t>Plaće za zaposlene-predškola</t>
  </si>
  <si>
    <t>R00980P1</t>
  </si>
  <si>
    <t>Ostali nenavedeni rashodi za zaposlene</t>
  </si>
  <si>
    <t>R009822P</t>
  </si>
  <si>
    <t>Doprinosi za zdravstveno osiguranje</t>
  </si>
  <si>
    <t>Naknade za smještaj na sl. putu</t>
  </si>
  <si>
    <t>R0098AP</t>
  </si>
  <si>
    <t>Naknade za prijevoz na posao i s posla</t>
  </si>
  <si>
    <t>Stručno usavršavanje</t>
  </si>
  <si>
    <t>Literatura (publikacije, časopisi, glasila, knjige i ostalo)</t>
  </si>
  <si>
    <t>R0098BB</t>
  </si>
  <si>
    <t>R0098BC</t>
  </si>
  <si>
    <t>R0098B56</t>
  </si>
  <si>
    <t>R0098B57</t>
  </si>
  <si>
    <t>R0098B58</t>
  </si>
  <si>
    <t>Ostali materijal i dijelovi za tekuće i investicijsko održavanje</t>
  </si>
  <si>
    <t>R0098B59</t>
  </si>
  <si>
    <t>R0098B7</t>
  </si>
  <si>
    <t>R0098B8</t>
  </si>
  <si>
    <t>R0098B9</t>
  </si>
  <si>
    <t>Komunalne usluge-voda, smeće</t>
  </si>
  <si>
    <t>R0098B10</t>
  </si>
  <si>
    <t>R0098B11</t>
  </si>
  <si>
    <t>R0098B13</t>
  </si>
  <si>
    <t>Premije osiguranja imovine</t>
  </si>
  <si>
    <t>R0098D2</t>
  </si>
  <si>
    <t>R0098B12</t>
  </si>
  <si>
    <t>R0098B14</t>
  </si>
  <si>
    <t>R0098BD</t>
  </si>
  <si>
    <t>Potrošni materijal za odgoj.obraz.rad</t>
  </si>
  <si>
    <t>R0098BG</t>
  </si>
  <si>
    <t>Ostali materijal - RADNI LISTOVI</t>
  </si>
  <si>
    <t>R00980P2</t>
  </si>
  <si>
    <t>Ostali rashodi za službena putovanja</t>
  </si>
  <si>
    <t>R009845</t>
  </si>
  <si>
    <t>R009846</t>
  </si>
  <si>
    <t>R009847</t>
  </si>
  <si>
    <t>R0098B4</t>
  </si>
  <si>
    <t>Uredski materijal-predškola</t>
  </si>
  <si>
    <t>R0098B4A</t>
  </si>
  <si>
    <t>R0098BE</t>
  </si>
  <si>
    <t>Ostali materijal - IGRAČKE</t>
  </si>
  <si>
    <t>R0098BF</t>
  </si>
  <si>
    <t>R0098BH</t>
  </si>
  <si>
    <t>Ostali materijal - SLIKOVNICE</t>
  </si>
  <si>
    <t>R0098B5</t>
  </si>
  <si>
    <t>R0098B55</t>
  </si>
  <si>
    <t>R0098B51</t>
  </si>
  <si>
    <t>R0098B54</t>
  </si>
  <si>
    <t>R0098B53</t>
  </si>
  <si>
    <t>A100005</t>
  </si>
  <si>
    <t>IGRAONICA "RANI RAZVOJ"</t>
  </si>
  <si>
    <t>R00980I</t>
  </si>
  <si>
    <t>Plaće za zaposlene-igraonica</t>
  </si>
  <si>
    <t>R009821I</t>
  </si>
  <si>
    <t>Doprinosi za  obvezno zdravstveno osiguranje-igraonica</t>
  </si>
  <si>
    <t>R0098B3A</t>
  </si>
  <si>
    <t>R0098B3B</t>
  </si>
  <si>
    <t>R0098B36</t>
  </si>
  <si>
    <t>Prehrana-namirnice</t>
  </si>
  <si>
    <t>R0098B41</t>
  </si>
  <si>
    <t>R0098B44</t>
  </si>
  <si>
    <t>R0098B31</t>
  </si>
  <si>
    <t>Usluge telefona, telefaksa</t>
  </si>
  <si>
    <t>R0098B33</t>
  </si>
  <si>
    <t>Komunalne usluge-voda,smeće</t>
  </si>
  <si>
    <t>VRSTA RASHODA I IZDATAKA</t>
  </si>
  <si>
    <t>Indeks 2/1</t>
  </si>
  <si>
    <t>IZVORNI/TEKUĆI PLAN 2022.</t>
  </si>
  <si>
    <t>Rashodi poslovanja + rashodi za nabavu nefinanc. Imovine  3  +  4</t>
  </si>
  <si>
    <t xml:space="preserve">Izvještaj o izvršenje financijskog plana - Prihodi i rashodi prema ekonomskoj klasifikaciji </t>
  </si>
  <si>
    <t xml:space="preserve">Izvještaj o izvršenju financijskog plana - Prihodi i rashodi prema izvorima financiranja </t>
  </si>
  <si>
    <t>Izvještaj o izvršenju financijskog plana - Račun zaduživanja/financiranja prema ekonomskoj klasifikaciji</t>
  </si>
  <si>
    <t xml:space="preserve">Izvještaj o izvršenju financijskog plana po programima, aktivnostima, ekonomskoj klasifikaciji i izvorima financiranja </t>
  </si>
  <si>
    <t>Izvještaj o izvršenju financijskog plana  - Račun zaduživanja/financiranja prema izvorima financiranja</t>
  </si>
  <si>
    <t>Stubička cesta 17c</t>
  </si>
  <si>
    <t>49246 Marija Bistrica</t>
  </si>
  <si>
    <t>OIB: 97644225367</t>
  </si>
  <si>
    <t>Temeljem odredbe članka 86. Zakona o proračunu (Narodne novine 144/21.), te odredbe članka 87. Statuta Dječjeg vrtića "Pušlek" Marija Bistrica</t>
  </si>
  <si>
    <t xml:space="preserve">Izvještaj o izvršenju  financijskog plana za 2022. godinu - Opći dio </t>
  </si>
  <si>
    <t>UKUPNI PRIHODI</t>
  </si>
  <si>
    <t>UKUPNI RASHODI</t>
  </si>
  <si>
    <t>VIŠAK/MANJAK</t>
  </si>
  <si>
    <t>6  Prihodi poslovanja</t>
  </si>
  <si>
    <t>7  Prihodi od prodaje nefinancijske imovine</t>
  </si>
  <si>
    <t>3  Rashodi poslovanja</t>
  </si>
  <si>
    <t>4  Rashodi za nabavu nefinancijske imovine</t>
  </si>
  <si>
    <t>8  Primici od financijske imovine i zaduživanja</t>
  </si>
  <si>
    <t>5  Izdaci za financijsku imovinu i otplate zajmova</t>
  </si>
  <si>
    <t>NETO ZADUŽIVANJE</t>
  </si>
  <si>
    <t>IZVRŠENJE 31.12.2022.</t>
  </si>
  <si>
    <t xml:space="preserve">za razdoblje od 01.01.2022. do 31.12.2022.  - Opći dio </t>
  </si>
  <si>
    <t>Izvršenje 31.12.2022.</t>
  </si>
  <si>
    <t xml:space="preserve">za razdoblje od 01.01.2022. do 31.12.2022.  -  Opći dio </t>
  </si>
  <si>
    <t xml:space="preserve">         Izvor 1.5. Prihodi iz nadležnog proračuna - materijal, energija, usluge i ostalo (vrtić + predškola)</t>
  </si>
  <si>
    <t xml:space="preserve">         Izvor 4.4. Prihodi za posebne namjene - materijal, energija, usluge i ostalo (vrtić + predškola)</t>
  </si>
  <si>
    <t>Za razdoblje od 01.01.2022. do 31.12.2022.</t>
  </si>
  <si>
    <t>za razdoblje od 01.01.2022. do 31.12.2022.</t>
  </si>
  <si>
    <r>
      <rPr>
        <i/>
        <u/>
        <sz val="11"/>
        <color rgb="FF000000"/>
        <rFont val="Arial"/>
        <family val="2"/>
        <charset val="238"/>
      </rPr>
      <t xml:space="preserve">- Posebni dio </t>
    </r>
    <r>
      <rPr>
        <sz val="11"/>
        <color rgb="FF000000"/>
        <rFont val="Arial"/>
        <family val="2"/>
        <charset val="238"/>
      </rPr>
      <t xml:space="preserve">    za razdoblje od 1.1.2022 do 31.12.2022</t>
    </r>
  </si>
  <si>
    <t>Izvršenje 2022-</t>
  </si>
  <si>
    <t>Ugovor o djelu</t>
  </si>
  <si>
    <t>Vlastiti izvori</t>
  </si>
  <si>
    <t>Rezultat poslovanja</t>
  </si>
  <si>
    <t>Višak/manjak prihoda</t>
  </si>
  <si>
    <t>Manjak iz prethodne godine</t>
  </si>
  <si>
    <t>Uredski namještaj</t>
  </si>
  <si>
    <t>Ostale zdravstvene i laboratorijske usluge</t>
  </si>
  <si>
    <t>BROJČANA OZNAKA I NAZIV</t>
  </si>
  <si>
    <t>09 - Obrazovanje</t>
  </si>
  <si>
    <t>091 -  Predškolsko i osnovno obrazovanje</t>
  </si>
  <si>
    <t xml:space="preserve">        0911 - Predškolsko obrazovanje</t>
  </si>
  <si>
    <t>Indeks 3/1</t>
  </si>
  <si>
    <t>Indeks 3/2</t>
  </si>
  <si>
    <t>Rashodi prema funkcijskoj klasifikaciji za razdoblje</t>
  </si>
  <si>
    <t xml:space="preserve"> od 01.01.2022. do 31.12.2022.</t>
  </si>
  <si>
    <t xml:space="preserve">Upravno vijeće Dječjeg vrtića "Pušlek" Marija Bistrica na  23 sjednici održanoj  24.03.2023. donosi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</si>
</sst>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A]#,##0.00;\-\ #,##0.00"/>
    <numFmt numFmtId="165" formatCode="0.00##\%"/>
  </numFmts>
  <fonts count="45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9"/>
      <color rgb="FF000000"/>
      <name val="Arial"/>
    </font>
    <font>
      <sz val="9"/>
      <color rgb="FF000000"/>
      <name val="Arial"/>
    </font>
    <font>
      <b/>
      <sz val="9.75"/>
      <color rgb="FF000000"/>
      <name val="Arial"/>
    </font>
    <font>
      <b/>
      <sz val="10"/>
      <color rgb="FFFFFFFF"/>
      <name val="Arial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name val="Calibri"/>
      <family val="2"/>
      <scheme val="minor"/>
    </font>
    <font>
      <b/>
      <sz val="10"/>
      <name val="Arial"/>
      <family val="2"/>
      <charset val="238"/>
    </font>
    <font>
      <sz val="9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9"/>
      <color rgb="FFFFFFFF"/>
      <name val="Arial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u/>
      <sz val="11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i/>
      <sz val="9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191970"/>
      </patternFill>
    </fill>
    <fill>
      <patternFill patternType="solid">
        <fgColor theme="0"/>
        <bgColor rgb="FF808080"/>
      </patternFill>
    </fill>
    <fill>
      <patternFill patternType="solid">
        <fgColor theme="1" tint="0.499984740745262"/>
        <bgColor rgb="FF19197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3535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80C0"/>
      </patternFill>
    </fill>
    <fill>
      <patternFill patternType="solid">
        <fgColor theme="0"/>
        <bgColor rgb="FFFF8000"/>
      </patternFill>
    </fill>
    <fill>
      <patternFill patternType="solid">
        <fgColor theme="0" tint="-0.34998626667073579"/>
        <bgColor rgb="FF3535FF"/>
      </patternFill>
    </fill>
    <fill>
      <patternFill patternType="solid">
        <fgColor theme="0" tint="-0.34998626667073579"/>
        <bgColor rgb="FFFF8000"/>
      </patternFill>
    </fill>
    <fill>
      <patternFill patternType="solid">
        <fgColor theme="9"/>
        <bgColor rgb="FF0080C0"/>
      </patternFill>
    </fill>
    <fill>
      <patternFill patternType="solid">
        <fgColor theme="9"/>
        <bgColor rgb="FF3535FF"/>
      </patternFill>
    </fill>
    <fill>
      <patternFill patternType="solid">
        <fgColor rgb="FFFFFF00"/>
        <bgColor rgb="FFFEDE01"/>
      </patternFill>
    </fill>
    <fill>
      <patternFill patternType="solid">
        <fgColor rgb="FFFFFF00"/>
        <bgColor rgb="FF0080C0"/>
      </patternFill>
    </fill>
    <fill>
      <patternFill patternType="solid">
        <fgColor rgb="FFFFFF00"/>
        <bgColor rgb="FF3535FF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43">
    <xf numFmtId="0" fontId="1" fillId="0" borderId="0" xfId="0" applyFont="1"/>
    <xf numFmtId="0" fontId="4" fillId="0" borderId="0" xfId="1" applyFont="1" applyAlignment="1">
      <alignment horizontal="center" vertical="center" wrapText="1" readingOrder="1"/>
    </xf>
    <xf numFmtId="0" fontId="4" fillId="0" borderId="0" xfId="1" applyFont="1" applyAlignment="1">
      <alignment horizontal="left" wrapText="1" readingOrder="1"/>
    </xf>
    <xf numFmtId="0" fontId="4" fillId="0" borderId="1" xfId="1" applyFont="1" applyBorder="1" applyAlignment="1">
      <alignment vertical="top" wrapText="1" readingOrder="1"/>
    </xf>
    <xf numFmtId="0" fontId="3" fillId="0" borderId="2" xfId="1" applyFont="1" applyBorder="1" applyAlignment="1">
      <alignment vertical="top" wrapText="1" readingOrder="1"/>
    </xf>
    <xf numFmtId="0" fontId="6" fillId="0" borderId="1" xfId="1" applyFont="1" applyBorder="1" applyAlignment="1">
      <alignment vertical="top" wrapText="1" readingOrder="1"/>
    </xf>
    <xf numFmtId="164" fontId="14" fillId="2" borderId="1" xfId="1" applyNumberFormat="1" applyFont="1" applyFill="1" applyBorder="1" applyAlignment="1">
      <alignment horizontal="right" vertical="top" wrapText="1" readingOrder="1"/>
    </xf>
    <xf numFmtId="164" fontId="9" fillId="2" borderId="1" xfId="1" applyNumberFormat="1" applyFont="1" applyFill="1" applyBorder="1" applyAlignment="1">
      <alignment horizontal="right" vertical="top" wrapText="1" readingOrder="1"/>
    </xf>
    <xf numFmtId="0" fontId="2" fillId="3" borderId="1" xfId="1" applyFont="1" applyFill="1" applyBorder="1" applyAlignment="1">
      <alignment horizontal="left" vertical="top" wrapText="1" readingOrder="1"/>
    </xf>
    <xf numFmtId="0" fontId="9" fillId="3" borderId="1" xfId="1" applyFont="1" applyFill="1" applyBorder="1" applyAlignment="1">
      <alignment vertical="top" wrapText="1" readingOrder="1"/>
    </xf>
    <xf numFmtId="164" fontId="2" fillId="3" borderId="1" xfId="1" applyNumberFormat="1" applyFont="1" applyFill="1" applyBorder="1" applyAlignment="1">
      <alignment horizontal="right" vertical="top" wrapText="1" readingOrder="1"/>
    </xf>
    <xf numFmtId="0" fontId="3" fillId="3" borderId="1" xfId="1" applyFont="1" applyFill="1" applyBorder="1" applyAlignment="1">
      <alignment horizontal="left" vertical="top" wrapText="1" readingOrder="1"/>
    </xf>
    <xf numFmtId="0" fontId="13" fillId="3" borderId="1" xfId="1" applyFont="1" applyFill="1" applyBorder="1" applyAlignment="1">
      <alignment vertical="top" wrapText="1" readingOrder="1"/>
    </xf>
    <xf numFmtId="164" fontId="3" fillId="3" borderId="1" xfId="1" applyNumberFormat="1" applyFont="1" applyFill="1" applyBorder="1" applyAlignment="1">
      <alignment horizontal="right" vertical="top" wrapText="1" readingOrder="1"/>
    </xf>
    <xf numFmtId="164" fontId="3" fillId="3" borderId="1" xfId="1" applyNumberFormat="1" applyFont="1" applyFill="1" applyBorder="1" applyAlignment="1">
      <alignment vertical="top" wrapText="1" readingOrder="1"/>
    </xf>
    <xf numFmtId="0" fontId="2" fillId="3" borderId="1" xfId="1" applyFont="1" applyFill="1" applyBorder="1" applyAlignment="1">
      <alignment vertical="top" wrapText="1" readingOrder="1"/>
    </xf>
    <xf numFmtId="0" fontId="9" fillId="3" borderId="1" xfId="1" applyFont="1" applyFill="1" applyBorder="1" applyAlignment="1">
      <alignment horizontal="left" vertical="top" wrapText="1" readingOrder="1"/>
    </xf>
    <xf numFmtId="164" fontId="9" fillId="3" borderId="1" xfId="1" applyNumberFormat="1" applyFont="1" applyFill="1" applyBorder="1" applyAlignment="1">
      <alignment horizontal="right" vertical="top" wrapText="1" readingOrder="1"/>
    </xf>
    <xf numFmtId="0" fontId="13" fillId="3" borderId="1" xfId="1" applyFont="1" applyFill="1" applyBorder="1" applyAlignment="1">
      <alignment horizontal="left" vertical="top" wrapText="1" readingOrder="1"/>
    </xf>
    <xf numFmtId="164" fontId="13" fillId="3" borderId="1" xfId="1" applyNumberFormat="1" applyFont="1" applyFill="1" applyBorder="1" applyAlignment="1">
      <alignment horizontal="right" vertical="top" wrapText="1" readingOrder="1"/>
    </xf>
    <xf numFmtId="164" fontId="13" fillId="2" borderId="1" xfId="1" applyNumberFormat="1" applyFont="1" applyFill="1" applyBorder="1" applyAlignment="1">
      <alignment horizontal="right" vertical="top" wrapText="1" readingOrder="1"/>
    </xf>
    <xf numFmtId="49" fontId="15" fillId="2" borderId="1" xfId="1" applyNumberFormat="1" applyFont="1" applyFill="1" applyBorder="1" applyAlignment="1">
      <alignment horizontal="left" vertical="center" wrapText="1" readingOrder="1"/>
    </xf>
    <xf numFmtId="4" fontId="15" fillId="2" borderId="1" xfId="1" applyNumberFormat="1" applyFont="1" applyFill="1" applyBorder="1" applyAlignment="1">
      <alignment wrapText="1" readingOrder="1"/>
    </xf>
    <xf numFmtId="0" fontId="3" fillId="3" borderId="1" xfId="1" applyFont="1" applyFill="1" applyBorder="1" applyAlignment="1">
      <alignment vertical="top" wrapText="1" readingOrder="1"/>
    </xf>
    <xf numFmtId="164" fontId="12" fillId="2" borderId="1" xfId="1" applyNumberFormat="1" applyFont="1" applyFill="1" applyBorder="1" applyAlignment="1">
      <alignment horizontal="right" vertical="top" wrapText="1" readingOrder="1"/>
    </xf>
    <xf numFmtId="164" fontId="3" fillId="2" borderId="1" xfId="1" applyNumberFormat="1" applyFont="1" applyFill="1" applyBorder="1" applyAlignment="1">
      <alignment horizontal="right" vertical="top" wrapText="1" readingOrder="1"/>
    </xf>
    <xf numFmtId="0" fontId="2" fillId="0" borderId="1" xfId="1" applyFont="1" applyBorder="1" applyAlignment="1">
      <alignment vertical="top" wrapText="1" readingOrder="1"/>
    </xf>
    <xf numFmtId="164" fontId="2" fillId="0" borderId="1" xfId="1" applyNumberFormat="1" applyFont="1" applyBorder="1" applyAlignment="1">
      <alignment horizontal="right" vertical="top" wrapText="1" readingOrder="1"/>
    </xf>
    <xf numFmtId="0" fontId="3" fillId="0" borderId="1" xfId="1" applyFont="1" applyBorder="1" applyAlignment="1">
      <alignment vertical="top" wrapText="1" readingOrder="1"/>
    </xf>
    <xf numFmtId="164" fontId="3" fillId="0" borderId="1" xfId="1" applyNumberFormat="1" applyFont="1" applyBorder="1" applyAlignment="1">
      <alignment horizontal="right" vertical="top" wrapText="1" readingOrder="1"/>
    </xf>
    <xf numFmtId="164" fontId="3" fillId="0" borderId="1" xfId="1" applyNumberFormat="1" applyFont="1" applyBorder="1" applyAlignment="1">
      <alignment vertical="top" wrapText="1" readingOrder="1"/>
    </xf>
    <xf numFmtId="0" fontId="3" fillId="0" borderId="1" xfId="1" applyFont="1" applyBorder="1" applyAlignment="1">
      <alignment horizontal="left" vertical="top" wrapText="1" readingOrder="1"/>
    </xf>
    <xf numFmtId="0" fontId="13" fillId="0" borderId="1" xfId="1" applyFont="1" applyBorder="1" applyAlignment="1">
      <alignment vertical="top" wrapText="1" readingOrder="1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4" fontId="10" fillId="2" borderId="0" xfId="0" applyNumberFormat="1" applyFont="1" applyFill="1" applyAlignment="1">
      <alignment horizontal="right"/>
    </xf>
    <xf numFmtId="4" fontId="17" fillId="4" borderId="1" xfId="1" applyNumberFormat="1" applyFont="1" applyFill="1" applyBorder="1" applyAlignment="1">
      <alignment horizontal="right" vertical="top" wrapText="1" readingOrder="1"/>
    </xf>
    <xf numFmtId="4" fontId="17" fillId="3" borderId="1" xfId="1" applyNumberFormat="1" applyFont="1" applyFill="1" applyBorder="1" applyAlignment="1">
      <alignment horizontal="right" vertical="top" wrapText="1" readingOrder="1"/>
    </xf>
    <xf numFmtId="0" fontId="18" fillId="0" borderId="2" xfId="0" applyFont="1" applyBorder="1" applyAlignment="1">
      <alignment horizontal="center"/>
    </xf>
    <xf numFmtId="49" fontId="15" fillId="0" borderId="1" xfId="1" applyNumberFormat="1" applyFont="1" applyBorder="1" applyAlignment="1">
      <alignment horizontal="center" vertical="top" wrapText="1" readingOrder="1"/>
    </xf>
    <xf numFmtId="49" fontId="3" fillId="0" borderId="1" xfId="1" applyNumberFormat="1" applyFont="1" applyBorder="1" applyAlignment="1">
      <alignment horizontal="center" vertical="top" wrapText="1" readingOrder="1"/>
    </xf>
    <xf numFmtId="49" fontId="13" fillId="0" borderId="1" xfId="1" applyNumberFormat="1" applyFont="1" applyBorder="1" applyAlignment="1">
      <alignment horizontal="center"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4" fontId="4" fillId="0" borderId="1" xfId="1" applyNumberFormat="1" applyFont="1" applyBorder="1" applyAlignment="1">
      <alignment horizontal="center" vertical="top" wrapText="1" readingOrder="1"/>
    </xf>
    <xf numFmtId="4" fontId="5" fillId="0" borderId="1" xfId="1" applyNumberFormat="1" applyFont="1" applyBorder="1" applyAlignment="1">
      <alignment horizontal="center" vertical="top" wrapText="1" readingOrder="1"/>
    </xf>
    <xf numFmtId="0" fontId="19" fillId="0" borderId="1" xfId="1" applyFont="1" applyBorder="1" applyAlignment="1">
      <alignment vertical="top" wrapText="1" readingOrder="1"/>
    </xf>
    <xf numFmtId="4" fontId="15" fillId="0" borderId="1" xfId="1" applyNumberFormat="1" applyFont="1" applyBorder="1" applyAlignment="1">
      <alignment horizontal="right" vertical="top" wrapText="1" readingOrder="1"/>
    </xf>
    <xf numFmtId="4" fontId="15" fillId="0" borderId="1" xfId="1" applyNumberFormat="1" applyFont="1" applyBorder="1" applyAlignment="1">
      <alignment horizontal="right" wrapText="1" readingOrder="1"/>
    </xf>
    <xf numFmtId="0" fontId="15" fillId="0" borderId="1" xfId="1" applyFont="1" applyBorder="1" applyAlignment="1">
      <alignment horizontal="right" vertical="top" wrapText="1" readingOrder="1"/>
    </xf>
    <xf numFmtId="164" fontId="15" fillId="0" borderId="1" xfId="1" applyNumberFormat="1" applyFont="1" applyBorder="1" applyAlignment="1">
      <alignment horizontal="right" wrapText="1" readingOrder="1"/>
    </xf>
    <xf numFmtId="0" fontId="15" fillId="0" borderId="1" xfId="1" applyFont="1" applyBorder="1" applyAlignment="1">
      <alignment horizontal="right" wrapText="1" readingOrder="1"/>
    </xf>
    <xf numFmtId="0" fontId="15" fillId="0" borderId="0" xfId="1" applyFont="1" applyAlignment="1">
      <alignment horizontal="center" wrapText="1" readingOrder="1"/>
    </xf>
    <xf numFmtId="4" fontId="2" fillId="3" borderId="1" xfId="1" applyNumberFormat="1" applyFont="1" applyFill="1" applyBorder="1" applyAlignment="1">
      <alignment horizontal="right" vertical="top" wrapText="1" readingOrder="1"/>
    </xf>
    <xf numFmtId="4" fontId="13" fillId="3" borderId="1" xfId="1" applyNumberFormat="1" applyFont="1" applyFill="1" applyBorder="1" applyAlignment="1">
      <alignment vertical="top" wrapText="1" readingOrder="1"/>
    </xf>
    <xf numFmtId="4" fontId="9" fillId="3" borderId="1" xfId="1" applyNumberFormat="1" applyFont="1" applyFill="1" applyBorder="1" applyAlignment="1">
      <alignment horizontal="right" vertical="top" wrapText="1" readingOrder="1"/>
    </xf>
    <xf numFmtId="4" fontId="14" fillId="2" borderId="1" xfId="1" applyNumberFormat="1" applyFont="1" applyFill="1" applyBorder="1" applyAlignment="1">
      <alignment horizontal="right" vertical="top" wrapText="1" readingOrder="1"/>
    </xf>
    <xf numFmtId="4" fontId="9" fillId="2" borderId="1" xfId="1" applyNumberFormat="1" applyFont="1" applyFill="1" applyBorder="1" applyAlignment="1">
      <alignment horizontal="right" vertical="top" wrapText="1" readingOrder="1"/>
    </xf>
    <xf numFmtId="4" fontId="3" fillId="3" borderId="1" xfId="1" applyNumberFormat="1" applyFont="1" applyFill="1" applyBorder="1" applyAlignment="1">
      <alignment vertical="top" wrapText="1" readingOrder="1"/>
    </xf>
    <xf numFmtId="4" fontId="3" fillId="0" borderId="1" xfId="1" applyNumberFormat="1" applyFont="1" applyBorder="1" applyAlignment="1">
      <alignment vertical="top" wrapText="1" readingOrder="1"/>
    </xf>
    <xf numFmtId="0" fontId="17" fillId="4" borderId="1" xfId="1" applyFont="1" applyFill="1" applyBorder="1" applyAlignment="1">
      <alignment vertical="top" wrapText="1" readingOrder="1"/>
    </xf>
    <xf numFmtId="4" fontId="20" fillId="2" borderId="0" xfId="1" applyNumberFormat="1" applyFont="1" applyFill="1" applyAlignment="1">
      <alignment horizontal="center" wrapText="1" readingOrder="1"/>
    </xf>
    <xf numFmtId="0" fontId="4" fillId="0" borderId="1" xfId="1" applyFont="1" applyBorder="1" applyAlignment="1">
      <alignment horizontal="left" vertical="center" wrapText="1" readingOrder="1"/>
    </xf>
    <xf numFmtId="0" fontId="4" fillId="0" borderId="1" xfId="1" applyFont="1" applyBorder="1" applyAlignment="1">
      <alignment horizontal="left" wrapText="1" readingOrder="1"/>
    </xf>
    <xf numFmtId="0" fontId="19" fillId="0" borderId="1" xfId="1" applyFont="1" applyBorder="1" applyAlignment="1">
      <alignment horizontal="center" vertical="top" wrapText="1" readingOrder="1"/>
    </xf>
    <xf numFmtId="0" fontId="19" fillId="0" borderId="1" xfId="1" applyFont="1" applyBorder="1" applyAlignment="1">
      <alignment vertical="center" wrapText="1" readingOrder="1"/>
    </xf>
    <xf numFmtId="0" fontId="1" fillId="0" borderId="0" xfId="0" applyFont="1" applyAlignment="1">
      <alignment horizontal="left"/>
    </xf>
    <xf numFmtId="0" fontId="9" fillId="0" borderId="1" xfId="1" applyFont="1" applyBorder="1" applyAlignment="1">
      <alignment horizontal="left" vertical="top" wrapText="1" readingOrder="1"/>
    </xf>
    <xf numFmtId="0" fontId="10" fillId="0" borderId="0" xfId="0" applyFont="1"/>
    <xf numFmtId="0" fontId="9" fillId="0" borderId="1" xfId="1" applyFont="1" applyBorder="1" applyAlignment="1">
      <alignment vertical="top" wrapText="1" readingOrder="1"/>
    </xf>
    <xf numFmtId="4" fontId="9" fillId="0" borderId="1" xfId="1" applyNumberFormat="1" applyFont="1" applyBorder="1" applyAlignment="1">
      <alignment vertical="top" wrapText="1" readingOrder="1"/>
    </xf>
    <xf numFmtId="0" fontId="1" fillId="0" borderId="1" xfId="0" applyFont="1" applyBorder="1" applyAlignment="1">
      <alignment horizontal="left"/>
    </xf>
    <xf numFmtId="0" fontId="10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18" fillId="0" borderId="0" xfId="0" applyNumberFormat="1" applyFont="1" applyAlignment="1">
      <alignment horizontal="center"/>
    </xf>
    <xf numFmtId="0" fontId="7" fillId="5" borderId="1" xfId="1" applyFont="1" applyFill="1" applyBorder="1" applyAlignment="1">
      <alignment horizontal="left" vertical="top" wrapText="1" readingOrder="1"/>
    </xf>
    <xf numFmtId="0" fontId="7" fillId="5" borderId="1" xfId="1" applyFont="1" applyFill="1" applyBorder="1" applyAlignment="1">
      <alignment vertical="top" wrapText="1" readingOrder="1"/>
    </xf>
    <xf numFmtId="4" fontId="7" fillId="5" borderId="1" xfId="1" applyNumberFormat="1" applyFont="1" applyFill="1" applyBorder="1" applyAlignment="1">
      <alignment horizontal="right" vertical="top" wrapText="1" readingOrder="1"/>
    </xf>
    <xf numFmtId="164" fontId="7" fillId="5" borderId="1" xfId="1" applyNumberFormat="1" applyFont="1" applyFill="1" applyBorder="1" applyAlignment="1">
      <alignment horizontal="right" vertical="top" wrapText="1" readingOrder="1"/>
    </xf>
    <xf numFmtId="4" fontId="17" fillId="5" borderId="1" xfId="1" applyNumberFormat="1" applyFont="1" applyFill="1" applyBorder="1" applyAlignment="1">
      <alignment horizontal="right" vertical="top" wrapText="1" readingOrder="1"/>
    </xf>
    <xf numFmtId="0" fontId="0" fillId="0" borderId="0" xfId="0"/>
    <xf numFmtId="4" fontId="0" fillId="0" borderId="3" xfId="0" applyNumberFormat="1" applyBorder="1"/>
    <xf numFmtId="4" fontId="17" fillId="0" borderId="3" xfId="0" applyNumberFormat="1" applyFont="1" applyBorder="1"/>
    <xf numFmtId="0" fontId="14" fillId="7" borderId="3" xfId="0" applyFont="1" applyFill="1" applyBorder="1" applyAlignment="1">
      <alignment horizontal="center"/>
    </xf>
    <xf numFmtId="4" fontId="17" fillId="2" borderId="3" xfId="0" applyNumberFormat="1" applyFont="1" applyFill="1" applyBorder="1"/>
    <xf numFmtId="165" fontId="17" fillId="2" borderId="3" xfId="0" applyNumberFormat="1" applyFont="1" applyFill="1" applyBorder="1"/>
    <xf numFmtId="4" fontId="14" fillId="7" borderId="3" xfId="0" applyNumberFormat="1" applyFont="1" applyFill="1" applyBorder="1"/>
    <xf numFmtId="165" fontId="14" fillId="7" borderId="3" xfId="0" applyNumberFormat="1" applyFont="1" applyFill="1" applyBorder="1"/>
    <xf numFmtId="4" fontId="22" fillId="2" borderId="3" xfId="0" applyNumberFormat="1" applyFont="1" applyFill="1" applyBorder="1"/>
    <xf numFmtId="165" fontId="22" fillId="2" borderId="3" xfId="0" applyNumberFormat="1" applyFont="1" applyFill="1" applyBorder="1"/>
    <xf numFmtId="164" fontId="27" fillId="8" borderId="1" xfId="1" applyNumberFormat="1" applyFont="1" applyFill="1" applyBorder="1" applyAlignment="1">
      <alignment horizontal="right" vertical="center" wrapText="1" readingOrder="1"/>
    </xf>
    <xf numFmtId="0" fontId="4" fillId="9" borderId="1" xfId="1" applyFont="1" applyFill="1" applyBorder="1" applyAlignment="1">
      <alignment horizontal="left" vertical="center" wrapText="1" readingOrder="1"/>
    </xf>
    <xf numFmtId="0" fontId="4" fillId="9" borderId="1" xfId="1" applyFont="1" applyFill="1" applyBorder="1" applyAlignment="1">
      <alignment vertical="center" wrapText="1" readingOrder="1"/>
    </xf>
    <xf numFmtId="164" fontId="4" fillId="0" borderId="1" xfId="1" applyNumberFormat="1" applyFont="1" applyBorder="1" applyAlignment="1">
      <alignment horizontal="right" vertical="center" wrapText="1" readingOrder="1"/>
    </xf>
    <xf numFmtId="0" fontId="4" fillId="0" borderId="1" xfId="1" applyFont="1" applyBorder="1" applyAlignment="1">
      <alignment vertical="center" wrapText="1" readingOrder="1"/>
    </xf>
    <xf numFmtId="0" fontId="5" fillId="0" borderId="1" xfId="1" applyFont="1" applyBorder="1" applyAlignment="1">
      <alignment horizontal="left" vertical="center" wrapText="1" readingOrder="1"/>
    </xf>
    <xf numFmtId="0" fontId="5" fillId="0" borderId="1" xfId="1" applyFont="1" applyBorder="1" applyAlignment="1">
      <alignment vertical="center" wrapText="1" readingOrder="1"/>
    </xf>
    <xf numFmtId="164" fontId="5" fillId="0" borderId="1" xfId="1" applyNumberFormat="1" applyFont="1" applyBorder="1" applyAlignment="1">
      <alignment horizontal="right" vertical="center" wrapText="1" readingOrder="1"/>
    </xf>
    <xf numFmtId="164" fontId="5" fillId="0" borderId="1" xfId="1" applyNumberFormat="1" applyFont="1" applyBorder="1" applyAlignment="1">
      <alignment vertical="center" wrapText="1" readingOrder="1"/>
    </xf>
    <xf numFmtId="164" fontId="4" fillId="9" borderId="1" xfId="1" applyNumberFormat="1" applyFont="1" applyFill="1" applyBorder="1" applyAlignment="1">
      <alignment horizontal="right" vertical="center" wrapText="1" readingOrder="1"/>
    </xf>
    <xf numFmtId="0" fontId="5" fillId="2" borderId="1" xfId="1" applyFont="1" applyFill="1" applyBorder="1" applyAlignment="1">
      <alignment vertical="center" wrapText="1" readingOrder="1"/>
    </xf>
    <xf numFmtId="164" fontId="5" fillId="2" borderId="1" xfId="1" applyNumberFormat="1" applyFont="1" applyFill="1" applyBorder="1" applyAlignment="1">
      <alignment horizontal="right" vertical="center" wrapText="1" readingOrder="1"/>
    </xf>
    <xf numFmtId="0" fontId="5" fillId="10" borderId="1" xfId="1" applyFont="1" applyFill="1" applyBorder="1" applyAlignment="1">
      <alignment vertical="center" wrapText="1" readingOrder="1"/>
    </xf>
    <xf numFmtId="164" fontId="5" fillId="10" borderId="1" xfId="1" applyNumberFormat="1" applyFont="1" applyFill="1" applyBorder="1" applyAlignment="1">
      <alignment horizontal="right" vertical="center" wrapText="1" readingOrder="1"/>
    </xf>
    <xf numFmtId="0" fontId="15" fillId="0" borderId="1" xfId="1" applyFont="1" applyBorder="1" applyAlignment="1">
      <alignment horizontal="left" vertical="center" wrapText="1" readingOrder="1"/>
    </xf>
    <xf numFmtId="0" fontId="15" fillId="0" borderId="1" xfId="1" applyFont="1" applyBorder="1" applyAlignment="1">
      <alignment vertical="center" wrapText="1" readingOrder="1"/>
    </xf>
    <xf numFmtId="164" fontId="15" fillId="0" borderId="1" xfId="1" applyNumberFormat="1" applyFont="1" applyBorder="1" applyAlignment="1">
      <alignment horizontal="right" vertical="center" wrapText="1" readingOrder="1"/>
    </xf>
    <xf numFmtId="0" fontId="5" fillId="0" borderId="0" xfId="1" applyFont="1" applyAlignment="1">
      <alignment horizontal="left" vertical="center" wrapText="1" readingOrder="1"/>
    </xf>
    <xf numFmtId="0" fontId="5" fillId="0" borderId="0" xfId="1" applyFont="1" applyAlignment="1">
      <alignment vertical="center" wrapText="1" readingOrder="1"/>
    </xf>
    <xf numFmtId="164" fontId="5" fillId="0" borderId="0" xfId="1" applyNumberFormat="1" applyFont="1" applyAlignment="1">
      <alignment horizontal="right" vertical="center" wrapText="1" readingOrder="1"/>
    </xf>
    <xf numFmtId="164" fontId="5" fillId="0" borderId="0" xfId="1" applyNumberFormat="1" applyFont="1" applyAlignment="1">
      <alignment vertical="center" wrapText="1" readingOrder="1"/>
    </xf>
    <xf numFmtId="164" fontId="27" fillId="11" borderId="1" xfId="1" applyNumberFormat="1" applyFont="1" applyFill="1" applyBorder="1" applyAlignment="1">
      <alignment horizontal="right" vertical="center" wrapText="1" readingOrder="1"/>
    </xf>
    <xf numFmtId="0" fontId="25" fillId="12" borderId="1" xfId="1" applyFont="1" applyFill="1" applyBorder="1" applyAlignment="1">
      <alignment horizontal="left" vertical="center" wrapText="1" readingOrder="1"/>
    </xf>
    <xf numFmtId="0" fontId="25" fillId="12" borderId="1" xfId="1" applyFont="1" applyFill="1" applyBorder="1" applyAlignment="1">
      <alignment vertical="center" wrapText="1" readingOrder="1"/>
    </xf>
    <xf numFmtId="164" fontId="25" fillId="12" borderId="1" xfId="1" applyNumberFormat="1" applyFont="1" applyFill="1" applyBorder="1" applyAlignment="1">
      <alignment horizontal="right" vertical="center" wrapText="1" readingOrder="1"/>
    </xf>
    <xf numFmtId="0" fontId="25" fillId="13" borderId="1" xfId="1" applyFont="1" applyFill="1" applyBorder="1" applyAlignment="1">
      <alignment horizontal="left" vertical="center" wrapText="1" readingOrder="1"/>
    </xf>
    <xf numFmtId="0" fontId="25" fillId="13" borderId="1" xfId="1" applyFont="1" applyFill="1" applyBorder="1" applyAlignment="1">
      <alignment vertical="center" wrapText="1" readingOrder="1"/>
    </xf>
    <xf numFmtId="164" fontId="25" fillId="13" borderId="1" xfId="1" applyNumberFormat="1" applyFont="1" applyFill="1" applyBorder="1" applyAlignment="1">
      <alignment horizontal="right" vertical="center" wrapText="1" readingOrder="1"/>
    </xf>
    <xf numFmtId="164" fontId="26" fillId="13" borderId="1" xfId="1" applyNumberFormat="1" applyFont="1" applyFill="1" applyBorder="1" applyAlignment="1">
      <alignment horizontal="right" vertical="center" wrapText="1" readingOrder="1"/>
    </xf>
    <xf numFmtId="0" fontId="25" fillId="14" borderId="1" xfId="1" applyFont="1" applyFill="1" applyBorder="1" applyAlignment="1">
      <alignment horizontal="left" vertical="center" wrapText="1" readingOrder="1"/>
    </xf>
    <xf numFmtId="0" fontId="25" fillId="14" borderId="1" xfId="1" applyFont="1" applyFill="1" applyBorder="1" applyAlignment="1">
      <alignment vertical="center" wrapText="1" readingOrder="1"/>
    </xf>
    <xf numFmtId="164" fontId="25" fillId="14" borderId="1" xfId="1" applyNumberFormat="1" applyFont="1" applyFill="1" applyBorder="1" applyAlignment="1">
      <alignment horizontal="right" vertical="center" wrapText="1" readingOrder="1"/>
    </xf>
    <xf numFmtId="164" fontId="27" fillId="13" borderId="1" xfId="1" applyNumberFormat="1" applyFont="1" applyFill="1" applyBorder="1" applyAlignment="1">
      <alignment horizontal="right" vertical="center" wrapText="1" readingOrder="1"/>
    </xf>
    <xf numFmtId="0" fontId="28" fillId="15" borderId="1" xfId="1" applyFont="1" applyFill="1" applyBorder="1" applyAlignment="1">
      <alignment horizontal="left" vertical="center" wrapText="1" readingOrder="1"/>
    </xf>
    <xf numFmtId="0" fontId="28" fillId="15" borderId="1" xfId="1" applyFont="1" applyFill="1" applyBorder="1" applyAlignment="1">
      <alignment vertical="center" wrapText="1" readingOrder="1"/>
    </xf>
    <xf numFmtId="164" fontId="28" fillId="15" borderId="1" xfId="1" applyNumberFormat="1" applyFont="1" applyFill="1" applyBorder="1" applyAlignment="1">
      <alignment horizontal="right" vertical="center" wrapText="1" readingOrder="1"/>
    </xf>
    <xf numFmtId="164" fontId="28" fillId="16" borderId="1" xfId="1" applyNumberFormat="1" applyFont="1" applyFill="1" applyBorder="1" applyAlignment="1">
      <alignment horizontal="right" vertical="center" wrapText="1" readingOrder="1"/>
    </xf>
    <xf numFmtId="0" fontId="4" fillId="17" borderId="1" xfId="1" applyFont="1" applyFill="1" applyBorder="1" applyAlignment="1">
      <alignment horizontal="left" vertical="center" wrapText="1" readingOrder="1"/>
    </xf>
    <xf numFmtId="0" fontId="4" fillId="17" borderId="1" xfId="1" applyFont="1" applyFill="1" applyBorder="1" applyAlignment="1">
      <alignment vertical="center" wrapText="1" readingOrder="1"/>
    </xf>
    <xf numFmtId="164" fontId="4" fillId="17" borderId="1" xfId="1" applyNumberFormat="1" applyFont="1" applyFill="1" applyBorder="1" applyAlignment="1">
      <alignment horizontal="right" vertical="center" wrapText="1" readingOrder="1"/>
    </xf>
    <xf numFmtId="164" fontId="27" fillId="18" borderId="1" xfId="1" applyNumberFormat="1" applyFont="1" applyFill="1" applyBorder="1" applyAlignment="1">
      <alignment horizontal="right" vertical="center" wrapText="1" readingOrder="1"/>
    </xf>
    <xf numFmtId="164" fontId="27" fillId="19" borderId="1" xfId="1" applyNumberFormat="1" applyFont="1" applyFill="1" applyBorder="1" applyAlignment="1">
      <alignment horizontal="right" vertical="center" wrapText="1" readingOrder="1"/>
    </xf>
    <xf numFmtId="0" fontId="0" fillId="2" borderId="1" xfId="0" applyFill="1" applyBorder="1"/>
    <xf numFmtId="0" fontId="1" fillId="0" borderId="0" xfId="0" applyFont="1" applyAlignment="1">
      <alignment horizontal="center"/>
    </xf>
    <xf numFmtId="0" fontId="11" fillId="0" borderId="0" xfId="0" applyFont="1"/>
    <xf numFmtId="0" fontId="28" fillId="0" borderId="4" xfId="0" applyFont="1" applyBorder="1"/>
    <xf numFmtId="0" fontId="30" fillId="0" borderId="1" xfId="0" applyFont="1" applyBorder="1"/>
    <xf numFmtId="0" fontId="30" fillId="0" borderId="5" xfId="0" applyFont="1" applyBorder="1"/>
    <xf numFmtId="0" fontId="28" fillId="0" borderId="3" xfId="0" applyFont="1" applyBorder="1"/>
    <xf numFmtId="0" fontId="28" fillId="0" borderId="4" xfId="0" applyFont="1" applyBorder="1" applyAlignment="1">
      <alignment wrapText="1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7" fillId="6" borderId="4" xfId="0" applyFont="1" applyFill="1" applyBorder="1"/>
    <xf numFmtId="0" fontId="31" fillId="6" borderId="1" xfId="0" applyFont="1" applyFill="1" applyBorder="1"/>
    <xf numFmtId="0" fontId="31" fillId="6" borderId="5" xfId="0" applyFont="1" applyFill="1" applyBorder="1"/>
    <xf numFmtId="4" fontId="27" fillId="6" borderId="3" xfId="0" applyNumberFormat="1" applyFont="1" applyFill="1" applyBorder="1"/>
    <xf numFmtId="4" fontId="27" fillId="6" borderId="4" xfId="0" applyNumberFormat="1" applyFont="1" applyFill="1" applyBorder="1"/>
    <xf numFmtId="0" fontId="32" fillId="0" borderId="1" xfId="0" applyFont="1" applyBorder="1"/>
    <xf numFmtId="0" fontId="32" fillId="0" borderId="5" xfId="0" applyFont="1" applyBorder="1"/>
    <xf numFmtId="4" fontId="28" fillId="0" borderId="3" xfId="0" applyNumberFormat="1" applyFont="1" applyBorder="1"/>
    <xf numFmtId="4" fontId="27" fillId="2" borderId="4" xfId="0" applyNumberFormat="1" applyFont="1" applyFill="1" applyBorder="1"/>
    <xf numFmtId="0" fontId="20" fillId="0" borderId="4" xfId="0" applyFont="1" applyBorder="1"/>
    <xf numFmtId="0" fontId="33" fillId="0" borderId="1" xfId="0" applyFont="1" applyBorder="1"/>
    <xf numFmtId="0" fontId="33" fillId="0" borderId="5" xfId="0" applyFont="1" applyBorder="1"/>
    <xf numFmtId="4" fontId="20" fillId="0" borderId="3" xfId="0" applyNumberFormat="1" applyFont="1" applyBorder="1"/>
    <xf numFmtId="4" fontId="20" fillId="0" borderId="4" xfId="0" applyNumberFormat="1" applyFont="1" applyBorder="1"/>
    <xf numFmtId="0" fontId="33" fillId="0" borderId="4" xfId="0" applyFont="1" applyBorder="1"/>
    <xf numFmtId="0" fontId="33" fillId="0" borderId="3" xfId="0" applyFont="1" applyBorder="1"/>
    <xf numFmtId="0" fontId="20" fillId="6" borderId="4" xfId="0" applyFont="1" applyFill="1" applyBorder="1"/>
    <xf numFmtId="0" fontId="34" fillId="6" borderId="1" xfId="0" applyFont="1" applyFill="1" applyBorder="1"/>
    <xf numFmtId="0" fontId="34" fillId="6" borderId="5" xfId="0" applyFont="1" applyFill="1" applyBorder="1"/>
    <xf numFmtId="4" fontId="20" fillId="6" borderId="3" xfId="0" applyNumberFormat="1" applyFont="1" applyFill="1" applyBorder="1"/>
    <xf numFmtId="4" fontId="20" fillId="0" borderId="3" xfId="0" applyNumberFormat="1" applyFont="1" applyBorder="1" applyAlignment="1">
      <alignment horizontal="right"/>
    </xf>
    <xf numFmtId="4" fontId="20" fillId="0" borderId="5" xfId="0" applyNumberFormat="1" applyFont="1" applyBorder="1"/>
    <xf numFmtId="4" fontId="18" fillId="0" borderId="3" xfId="0" applyNumberFormat="1" applyFont="1" applyBorder="1"/>
    <xf numFmtId="0" fontId="28" fillId="0" borderId="3" xfId="0" applyFont="1" applyBorder="1" applyAlignment="1">
      <alignment wrapText="1"/>
    </xf>
    <xf numFmtId="4" fontId="27" fillId="2" borderId="3" xfId="0" applyNumberFormat="1" applyFont="1" applyFill="1" applyBorder="1"/>
    <xf numFmtId="0" fontId="17" fillId="7" borderId="4" xfId="0" applyFont="1" applyFill="1" applyBorder="1" applyAlignment="1">
      <alignment horizontal="center" wrapText="1"/>
    </xf>
    <xf numFmtId="0" fontId="17" fillId="7" borderId="3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left" vertical="center" wrapText="1" readingOrder="1"/>
    </xf>
    <xf numFmtId="0" fontId="20" fillId="0" borderId="1" xfId="0" applyFont="1" applyBorder="1" applyAlignment="1">
      <alignment horizontal="left"/>
    </xf>
    <xf numFmtId="0" fontId="20" fillId="0" borderId="1" xfId="0" applyFont="1" applyBorder="1"/>
    <xf numFmtId="164" fontId="15" fillId="0" borderId="1" xfId="1" applyNumberFormat="1" applyFont="1" applyBorder="1" applyAlignment="1">
      <alignment vertical="center" wrapText="1" readingOrder="1"/>
    </xf>
    <xf numFmtId="0" fontId="19" fillId="0" borderId="2" xfId="1" applyFont="1" applyBorder="1" applyAlignment="1">
      <alignment vertical="center" wrapText="1" readingOrder="1"/>
    </xf>
    <xf numFmtId="0" fontId="19" fillId="0" borderId="2" xfId="1" applyFont="1" applyBorder="1" applyAlignment="1">
      <alignment horizontal="center" vertical="center" wrapText="1" readingOrder="1"/>
    </xf>
    <xf numFmtId="4" fontId="36" fillId="2" borderId="1" xfId="1" applyNumberFormat="1" applyFont="1" applyFill="1" applyBorder="1" applyAlignment="1">
      <alignment wrapText="1" readingOrder="1"/>
    </xf>
    <xf numFmtId="0" fontId="17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left"/>
    </xf>
    <xf numFmtId="0" fontId="2" fillId="0" borderId="0" xfId="1" applyFont="1" applyAlignment="1">
      <alignment vertical="top" wrapText="1" readingOrder="1"/>
    </xf>
    <xf numFmtId="0" fontId="9" fillId="0" borderId="0" xfId="1" applyFont="1" applyAlignment="1">
      <alignment vertical="top" wrapText="1" readingOrder="1"/>
    </xf>
    <xf numFmtId="0" fontId="2" fillId="0" borderId="0" xfId="1" applyFont="1" applyAlignment="1">
      <alignment horizontal="left" wrapText="1" readingOrder="1"/>
    </xf>
    <xf numFmtId="4" fontId="36" fillId="0" borderId="1" xfId="1" applyNumberFormat="1" applyFont="1" applyBorder="1" applyAlignment="1">
      <alignment horizontal="right" vertical="top" wrapText="1" readingOrder="1"/>
    </xf>
    <xf numFmtId="4" fontId="36" fillId="0" borderId="1" xfId="1" applyNumberFormat="1" applyFont="1" applyBorder="1" applyAlignment="1">
      <alignment horizontal="right" wrapText="1" readingOrder="1"/>
    </xf>
    <xf numFmtId="0" fontId="40" fillId="0" borderId="1" xfId="1" applyFont="1" applyBorder="1" applyAlignment="1">
      <alignment vertical="center" wrapText="1" readingOrder="1"/>
    </xf>
    <xf numFmtId="0" fontId="15" fillId="0" borderId="1" xfId="1" applyFont="1" applyBorder="1" applyAlignment="1">
      <alignment vertical="top" wrapText="1" readingOrder="1"/>
    </xf>
    <xf numFmtId="164" fontId="19" fillId="0" borderId="1" xfId="1" applyNumberFormat="1" applyFont="1" applyBorder="1" applyAlignment="1">
      <alignment horizontal="right" vertical="center" wrapText="1" readingOrder="1"/>
    </xf>
    <xf numFmtId="164" fontId="27" fillId="8" borderId="0" xfId="1" applyNumberFormat="1" applyFont="1" applyFill="1" applyAlignment="1">
      <alignment horizontal="right" vertical="center" wrapText="1" readingOrder="1"/>
    </xf>
    <xf numFmtId="0" fontId="19" fillId="9" borderId="1" xfId="1" applyFont="1" applyFill="1" applyBorder="1" applyAlignment="1">
      <alignment vertical="center" wrapText="1" readingOrder="1"/>
    </xf>
    <xf numFmtId="0" fontId="1" fillId="0" borderId="1" xfId="0" applyFont="1" applyBorder="1"/>
    <xf numFmtId="0" fontId="15" fillId="0" borderId="0" xfId="1" applyFont="1" applyAlignment="1">
      <alignment horizontal="left" vertical="center" wrapText="1" readingOrder="1"/>
    </xf>
    <xf numFmtId="0" fontId="15" fillId="0" borderId="0" xfId="1" applyFont="1" applyAlignment="1">
      <alignment vertical="center" wrapText="1" readingOrder="1"/>
    </xf>
    <xf numFmtId="164" fontId="15" fillId="0" borderId="0" xfId="1" applyNumberFormat="1" applyFont="1" applyAlignment="1">
      <alignment horizontal="right" vertical="center" wrapText="1" readingOrder="1"/>
    </xf>
    <xf numFmtId="0" fontId="38" fillId="0" borderId="0" xfId="0" applyFont="1"/>
    <xf numFmtId="0" fontId="24" fillId="0" borderId="0" xfId="0" applyFont="1"/>
    <xf numFmtId="0" fontId="41" fillId="20" borderId="3" xfId="0" applyFont="1" applyFill="1" applyBorder="1" applyAlignment="1">
      <alignment horizontal="center" vertical="center" wrapText="1"/>
    </xf>
    <xf numFmtId="0" fontId="41" fillId="20" borderId="5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center" wrapText="1"/>
    </xf>
    <xf numFmtId="4" fontId="42" fillId="2" borderId="5" xfId="0" applyNumberFormat="1" applyFont="1" applyFill="1" applyBorder="1" applyAlignment="1">
      <alignment horizontal="right"/>
    </xf>
    <xf numFmtId="4" fontId="42" fillId="2" borderId="3" xfId="0" applyNumberFormat="1" applyFont="1" applyFill="1" applyBorder="1" applyAlignment="1">
      <alignment horizontal="right"/>
    </xf>
    <xf numFmtId="0" fontId="43" fillId="2" borderId="3" xfId="0" quotePrefix="1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/>
    </xf>
    <xf numFmtId="0" fontId="44" fillId="2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17" fillId="4" borderId="1" xfId="1" applyFont="1" applyFill="1" applyBorder="1" applyAlignment="1">
      <alignment vertical="top" wrapText="1" readingOrder="1"/>
    </xf>
    <xf numFmtId="0" fontId="10" fillId="2" borderId="1" xfId="0" applyFont="1" applyFill="1" applyBorder="1"/>
    <xf numFmtId="0" fontId="13" fillId="0" borderId="0" xfId="1" applyFont="1" applyAlignment="1">
      <alignment vertical="top" wrapText="1" readingOrder="1"/>
    </xf>
    <xf numFmtId="0" fontId="10" fillId="0" borderId="0" xfId="0" applyFont="1"/>
    <xf numFmtId="0" fontId="2" fillId="0" borderId="0" xfId="1" applyFont="1" applyAlignment="1">
      <alignment vertical="top" wrapText="1" readingOrder="1"/>
    </xf>
    <xf numFmtId="0" fontId="1" fillId="0" borderId="0" xfId="0" applyFont="1"/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/>
    </xf>
    <xf numFmtId="0" fontId="17" fillId="7" borderId="5" xfId="0" applyFont="1" applyFill="1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17" fillId="0" borderId="4" xfId="0" applyFont="1" applyBorder="1"/>
    <xf numFmtId="0" fontId="17" fillId="0" borderId="1" xfId="0" applyFont="1" applyBorder="1"/>
    <xf numFmtId="0" fontId="17" fillId="0" borderId="5" xfId="0" applyFont="1" applyBorder="1"/>
    <xf numFmtId="0" fontId="14" fillId="7" borderId="4" xfId="0" applyFont="1" applyFill="1" applyBorder="1" applyAlignment="1">
      <alignment horizontal="left"/>
    </xf>
    <xf numFmtId="0" fontId="14" fillId="7" borderId="1" xfId="0" applyFont="1" applyFill="1" applyBorder="1" applyAlignment="1">
      <alignment horizontal="left"/>
    </xf>
    <xf numFmtId="0" fontId="14" fillId="7" borderId="5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22" fillId="2" borderId="3" xfId="0" applyFont="1" applyFill="1" applyBorder="1"/>
    <xf numFmtId="0" fontId="23" fillId="2" borderId="3" xfId="0" applyFont="1" applyFill="1" applyBorder="1"/>
    <xf numFmtId="0" fontId="17" fillId="2" borderId="3" xfId="0" applyFont="1" applyFill="1" applyBorder="1"/>
    <xf numFmtId="0" fontId="0" fillId="2" borderId="3" xfId="0" applyFill="1" applyBorder="1"/>
    <xf numFmtId="0" fontId="0" fillId="0" borderId="0" xfId="0" applyAlignment="1">
      <alignment horizontal="center"/>
    </xf>
    <xf numFmtId="0" fontId="0" fillId="0" borderId="0" xfId="0"/>
    <xf numFmtId="0" fontId="14" fillId="7" borderId="3" xfId="0" applyFont="1" applyFill="1" applyBorder="1" applyAlignment="1">
      <alignment horizontal="left"/>
    </xf>
    <xf numFmtId="0" fontId="21" fillId="7" borderId="3" xfId="0" applyFont="1" applyFill="1" applyBorder="1" applyAlignment="1">
      <alignment horizontal="left"/>
    </xf>
    <xf numFmtId="0" fontId="14" fillId="7" borderId="3" xfId="0" applyFont="1" applyFill="1" applyBorder="1"/>
    <xf numFmtId="0" fontId="21" fillId="7" borderId="3" xfId="0" applyFont="1" applyFill="1" applyBorder="1"/>
    <xf numFmtId="0" fontId="29" fillId="0" borderId="0" xfId="1" applyFont="1" applyAlignment="1">
      <alignment horizontal="center" vertical="top" wrapText="1" readingOrder="1"/>
    </xf>
    <xf numFmtId="49" fontId="35" fillId="0" borderId="0" xfId="1" applyNumberFormat="1" applyFont="1" applyAlignment="1">
      <alignment horizontal="center" vertical="top" wrapText="1" readingOrder="1"/>
    </xf>
  </cellXfs>
  <cellStyles count="2">
    <cellStyle name="Normal" xfId="1" xr:uid="{00000000-0005-0000-0000-000000000000}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19197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showGridLines="0" workbookViewId="0">
      <pane ySplit="1" topLeftCell="A2" activePane="bottomLeft" state="frozen"/>
      <selection pane="bottomLeft" activeCell="A8" sqref="A8"/>
    </sheetView>
  </sheetViews>
  <sheetFormatPr defaultRowHeight="15" x14ac:dyDescent="0.25"/>
  <cols>
    <col min="1" max="1" width="4.42578125" customWidth="1"/>
    <col min="2" max="2" width="61" customWidth="1"/>
    <col min="3" max="5" width="15.7109375" customWidth="1"/>
    <col min="6" max="7" width="7.5703125" customWidth="1"/>
    <col min="8" max="10" width="9.7109375" customWidth="1"/>
  </cols>
  <sheetData>
    <row r="1" spans="1:8" ht="15.75" customHeight="1" x14ac:dyDescent="0.25">
      <c r="A1" s="202" t="s">
        <v>108</v>
      </c>
      <c r="B1" s="202"/>
      <c r="C1" s="202"/>
      <c r="D1" s="202"/>
      <c r="E1" s="202"/>
      <c r="F1" s="202"/>
      <c r="G1" s="202"/>
      <c r="H1" s="202"/>
    </row>
    <row r="2" spans="1:8" ht="15.75" customHeight="1" x14ac:dyDescent="0.25">
      <c r="A2" s="67" t="s">
        <v>393</v>
      </c>
      <c r="B2" s="180"/>
      <c r="C2" s="180"/>
      <c r="D2" s="180"/>
      <c r="E2" s="180"/>
      <c r="F2" s="180"/>
      <c r="G2" s="180"/>
      <c r="H2" s="180"/>
    </row>
    <row r="3" spans="1:8" ht="15.75" customHeight="1" x14ac:dyDescent="0.25">
      <c r="A3" s="67" t="s">
        <v>394</v>
      </c>
      <c r="B3" s="180"/>
      <c r="C3" s="180"/>
      <c r="D3" s="180"/>
      <c r="E3" s="180"/>
      <c r="F3" s="180"/>
      <c r="G3" s="180"/>
      <c r="H3" s="180"/>
    </row>
    <row r="4" spans="1:8" ht="15.75" customHeight="1" x14ac:dyDescent="0.25">
      <c r="A4" s="67" t="s">
        <v>395</v>
      </c>
      <c r="B4" s="180"/>
      <c r="C4" s="180"/>
      <c r="D4" s="180"/>
      <c r="E4" s="180"/>
      <c r="F4" s="180"/>
      <c r="G4" s="180"/>
      <c r="H4" s="180"/>
    </row>
    <row r="5" spans="1:8" ht="14.1" customHeight="1" x14ac:dyDescent="0.25">
      <c r="B5" s="178"/>
      <c r="C5" s="178"/>
      <c r="D5" s="178"/>
      <c r="E5" s="178"/>
      <c r="F5" s="178"/>
      <c r="G5" s="178"/>
    </row>
    <row r="6" spans="1:8" ht="14.1" customHeight="1" x14ac:dyDescent="0.25">
      <c r="A6" s="202" t="s">
        <v>396</v>
      </c>
      <c r="B6" s="202"/>
      <c r="C6" s="202"/>
      <c r="D6" s="202"/>
      <c r="E6" s="202"/>
      <c r="F6" s="202"/>
      <c r="G6" s="202"/>
      <c r="H6" s="202"/>
    </row>
    <row r="7" spans="1:8" ht="14.1" customHeight="1" x14ac:dyDescent="0.25">
      <c r="A7" s="203" t="s">
        <v>433</v>
      </c>
      <c r="B7" s="203"/>
      <c r="C7" s="203"/>
      <c r="D7" s="203"/>
      <c r="E7" s="203"/>
      <c r="F7" s="203"/>
      <c r="G7" s="203"/>
      <c r="H7" s="203"/>
    </row>
    <row r="8" spans="1:8" ht="14.1" customHeight="1" x14ac:dyDescent="0.25">
      <c r="A8" s="178"/>
      <c r="B8" s="178"/>
      <c r="C8" s="178"/>
      <c r="D8" s="178"/>
      <c r="E8" s="178"/>
      <c r="F8" s="178"/>
      <c r="G8" s="178"/>
    </row>
    <row r="9" spans="1:8" s="134" customFormat="1" ht="18" customHeight="1" x14ac:dyDescent="0.25">
      <c r="A9" s="204" t="s">
        <v>397</v>
      </c>
      <c r="B9" s="204"/>
      <c r="C9" s="204"/>
      <c r="D9" s="204"/>
      <c r="E9" s="204"/>
      <c r="F9" s="204"/>
      <c r="G9" s="204"/>
      <c r="H9" s="204"/>
    </row>
    <row r="10" spans="1:8" ht="42" customHeight="1" x14ac:dyDescent="0.25">
      <c r="A10" s="4" t="s">
        <v>0</v>
      </c>
      <c r="B10" s="4" t="s">
        <v>0</v>
      </c>
      <c r="C10" s="173" t="s">
        <v>124</v>
      </c>
      <c r="D10" s="174" t="s">
        <v>386</v>
      </c>
      <c r="E10" s="174" t="s">
        <v>408</v>
      </c>
      <c r="F10" s="174" t="s">
        <v>125</v>
      </c>
      <c r="G10" s="174" t="s">
        <v>126</v>
      </c>
    </row>
    <row r="11" spans="1:8" x14ac:dyDescent="0.25">
      <c r="A11" s="3" t="s">
        <v>0</v>
      </c>
      <c r="B11" s="3" t="s">
        <v>0</v>
      </c>
      <c r="C11" s="39">
        <v>1</v>
      </c>
      <c r="D11" s="40">
        <v>2</v>
      </c>
      <c r="E11" s="40">
        <v>3</v>
      </c>
      <c r="F11" s="41" t="s">
        <v>94</v>
      </c>
      <c r="G11" s="41" t="s">
        <v>107</v>
      </c>
    </row>
    <row r="12" spans="1:8" x14ac:dyDescent="0.25">
      <c r="A12" s="3" t="s">
        <v>1</v>
      </c>
      <c r="B12" s="3" t="s">
        <v>2</v>
      </c>
      <c r="C12" s="43"/>
      <c r="D12" s="44" t="s">
        <v>0</v>
      </c>
      <c r="E12" s="44"/>
      <c r="F12" s="42"/>
      <c r="G12" s="42" t="s">
        <v>0</v>
      </c>
    </row>
    <row r="13" spans="1:8" x14ac:dyDescent="0.25">
      <c r="A13" s="5" t="s">
        <v>0</v>
      </c>
      <c r="B13" s="184" t="s">
        <v>401</v>
      </c>
      <c r="C13" s="46">
        <v>3155514.23</v>
      </c>
      <c r="D13" s="47">
        <v>4196973</v>
      </c>
      <c r="E13" s="47">
        <v>4067198.93</v>
      </c>
      <c r="F13" s="47">
        <f>E13/C13*100</f>
        <v>128.89179491990438</v>
      </c>
      <c r="G13" s="47">
        <f>E13/D13*100</f>
        <v>96.907912678971257</v>
      </c>
    </row>
    <row r="14" spans="1:8" x14ac:dyDescent="0.25">
      <c r="A14" s="5" t="s">
        <v>0</v>
      </c>
      <c r="B14" s="184" t="s">
        <v>402</v>
      </c>
      <c r="C14" s="46">
        <v>0</v>
      </c>
      <c r="D14" s="47">
        <v>0</v>
      </c>
      <c r="E14" s="47">
        <v>0</v>
      </c>
      <c r="F14" s="47" t="e">
        <f t="shared" ref="F14:F15" si="0">E14/C14*100</f>
        <v>#DIV/0!</v>
      </c>
      <c r="G14" s="47" t="e">
        <f t="shared" ref="G14:G15" si="1">E14/D14*100</f>
        <v>#DIV/0!</v>
      </c>
    </row>
    <row r="15" spans="1:8" x14ac:dyDescent="0.25">
      <c r="A15" s="5"/>
      <c r="B15" s="183" t="s">
        <v>398</v>
      </c>
      <c r="C15" s="181">
        <f>C14+C13</f>
        <v>3155514.23</v>
      </c>
      <c r="D15" s="181">
        <f t="shared" ref="D15:E15" si="2">D14+D13</f>
        <v>4196973</v>
      </c>
      <c r="E15" s="181">
        <f t="shared" si="2"/>
        <v>4067198.93</v>
      </c>
      <c r="F15" s="182">
        <f t="shared" si="0"/>
        <v>128.89179491990438</v>
      </c>
      <c r="G15" s="182">
        <f t="shared" si="1"/>
        <v>96.907912678971257</v>
      </c>
    </row>
    <row r="16" spans="1:8" x14ac:dyDescent="0.25">
      <c r="A16" s="5" t="s">
        <v>0</v>
      </c>
      <c r="B16" s="184" t="s">
        <v>403</v>
      </c>
      <c r="C16" s="46">
        <v>3168583.63</v>
      </c>
      <c r="D16" s="47">
        <v>3987964</v>
      </c>
      <c r="E16" s="47">
        <v>3863459.97</v>
      </c>
      <c r="F16" s="47">
        <f t="shared" ref="F16:F28" si="3">E16/C16*100</f>
        <v>121.93018777920027</v>
      </c>
      <c r="G16" s="47">
        <f t="shared" ref="G16:G28" si="4">E16/D16*100</f>
        <v>96.878005167549162</v>
      </c>
    </row>
    <row r="17" spans="1:7" x14ac:dyDescent="0.25">
      <c r="A17" s="5" t="s">
        <v>0</v>
      </c>
      <c r="B17" s="184" t="s">
        <v>404</v>
      </c>
      <c r="C17" s="46">
        <v>385369.84</v>
      </c>
      <c r="D17" s="47">
        <v>75575</v>
      </c>
      <c r="E17" s="47">
        <v>74965</v>
      </c>
      <c r="F17" s="47">
        <f t="shared" si="3"/>
        <v>19.452741812903675</v>
      </c>
      <c r="G17" s="47">
        <f t="shared" si="4"/>
        <v>99.192854780019843</v>
      </c>
    </row>
    <row r="18" spans="1:7" x14ac:dyDescent="0.25">
      <c r="A18" s="5"/>
      <c r="B18" s="64" t="s">
        <v>399</v>
      </c>
      <c r="C18" s="46">
        <f>C17+C16</f>
        <v>3553953.4699999997</v>
      </c>
      <c r="D18" s="46">
        <f t="shared" ref="D18:E18" si="5">D17+D16</f>
        <v>4063539</v>
      </c>
      <c r="E18" s="46">
        <f t="shared" si="5"/>
        <v>3938424.97</v>
      </c>
      <c r="F18" s="47">
        <f t="shared" si="3"/>
        <v>110.81813544396238</v>
      </c>
      <c r="G18" s="47">
        <f t="shared" si="4"/>
        <v>96.921057482160251</v>
      </c>
    </row>
    <row r="19" spans="1:7" x14ac:dyDescent="0.25">
      <c r="A19" s="5"/>
      <c r="B19" s="64" t="s">
        <v>400</v>
      </c>
      <c r="C19" s="46">
        <f>C15-C18</f>
        <v>-398439.23999999976</v>
      </c>
      <c r="D19" s="46">
        <f t="shared" ref="D19:E19" si="6">D15-D18</f>
        <v>133434</v>
      </c>
      <c r="E19" s="46">
        <f t="shared" si="6"/>
        <v>128773.95999999996</v>
      </c>
      <c r="F19" s="47">
        <f t="shared" si="3"/>
        <v>-32.319597838807255</v>
      </c>
      <c r="G19" s="47">
        <f t="shared" si="4"/>
        <v>96.507606756898511</v>
      </c>
    </row>
    <row r="20" spans="1:7" x14ac:dyDescent="0.25">
      <c r="A20" s="3" t="s">
        <v>0</v>
      </c>
      <c r="B20" s="3" t="s">
        <v>0</v>
      </c>
      <c r="C20" s="46"/>
      <c r="D20" s="46" t="s">
        <v>0</v>
      </c>
      <c r="E20" s="46"/>
      <c r="F20" s="47" t="s">
        <v>109</v>
      </c>
      <c r="G20" s="47" t="s">
        <v>109</v>
      </c>
    </row>
    <row r="21" spans="1:7" x14ac:dyDescent="0.25">
      <c r="A21" s="3" t="s">
        <v>7</v>
      </c>
      <c r="B21" s="3" t="s">
        <v>8</v>
      </c>
      <c r="C21" s="46"/>
      <c r="D21" s="46" t="s">
        <v>0</v>
      </c>
      <c r="E21" s="46"/>
      <c r="F21" s="47" t="s">
        <v>109</v>
      </c>
      <c r="G21" s="47" t="s">
        <v>109</v>
      </c>
    </row>
    <row r="22" spans="1:7" x14ac:dyDescent="0.25">
      <c r="A22" s="5" t="s">
        <v>0</v>
      </c>
      <c r="B22" s="184" t="s">
        <v>405</v>
      </c>
      <c r="C22" s="46">
        <v>400000</v>
      </c>
      <c r="D22" s="47">
        <v>0</v>
      </c>
      <c r="E22" s="47">
        <v>0</v>
      </c>
      <c r="F22" s="47">
        <f t="shared" si="3"/>
        <v>0</v>
      </c>
      <c r="G22" s="47" t="e">
        <f t="shared" si="4"/>
        <v>#DIV/0!</v>
      </c>
    </row>
    <row r="23" spans="1:7" x14ac:dyDescent="0.25">
      <c r="A23" s="5" t="s">
        <v>0</v>
      </c>
      <c r="B23" s="184" t="s">
        <v>406</v>
      </c>
      <c r="C23" s="46">
        <v>100000.08</v>
      </c>
      <c r="D23" s="47">
        <v>133334</v>
      </c>
      <c r="E23" s="47">
        <v>133333.44</v>
      </c>
      <c r="F23" s="47">
        <f t="shared" si="3"/>
        <v>133.33333333333331</v>
      </c>
      <c r="G23" s="47">
        <f t="shared" si="4"/>
        <v>99.999580002099989</v>
      </c>
    </row>
    <row r="24" spans="1:7" x14ac:dyDescent="0.25">
      <c r="A24" s="5"/>
      <c r="B24" s="45" t="s">
        <v>407</v>
      </c>
      <c r="C24" s="46">
        <f>C22-C23</f>
        <v>299999.92</v>
      </c>
      <c r="D24" s="46">
        <f t="shared" ref="D24:E24" si="7">D22-D23</f>
        <v>-133334</v>
      </c>
      <c r="E24" s="46">
        <f t="shared" si="7"/>
        <v>-133333.44</v>
      </c>
      <c r="F24" s="47">
        <f t="shared" si="3"/>
        <v>-44.444491851864498</v>
      </c>
      <c r="G24" s="47">
        <f t="shared" si="4"/>
        <v>99.999580002099989</v>
      </c>
    </row>
    <row r="25" spans="1:7" x14ac:dyDescent="0.25">
      <c r="A25" s="3" t="s">
        <v>0</v>
      </c>
      <c r="B25" s="3" t="s">
        <v>0</v>
      </c>
      <c r="C25" s="46"/>
      <c r="D25" s="46" t="s">
        <v>0</v>
      </c>
      <c r="E25" s="46"/>
      <c r="F25" s="47" t="s">
        <v>109</v>
      </c>
      <c r="G25" s="47" t="s">
        <v>109</v>
      </c>
    </row>
    <row r="26" spans="1:7" x14ac:dyDescent="0.25">
      <c r="A26" s="3" t="s">
        <v>10</v>
      </c>
      <c r="B26" s="3" t="s">
        <v>11</v>
      </c>
      <c r="C26" s="46"/>
      <c r="D26" s="46" t="s">
        <v>0</v>
      </c>
      <c r="E26" s="46"/>
      <c r="F26" s="47" t="s">
        <v>109</v>
      </c>
      <c r="G26" s="47" t="s">
        <v>109</v>
      </c>
    </row>
    <row r="27" spans="1:7" x14ac:dyDescent="0.25">
      <c r="A27" s="5" t="s">
        <v>0</v>
      </c>
      <c r="B27" s="45" t="s">
        <v>128</v>
      </c>
      <c r="C27" s="46">
        <v>98368.47</v>
      </c>
      <c r="D27" s="47">
        <v>0</v>
      </c>
      <c r="E27" s="47">
        <v>0</v>
      </c>
      <c r="F27" s="47">
        <f t="shared" si="3"/>
        <v>0</v>
      </c>
      <c r="G27" s="47" t="e">
        <f t="shared" si="4"/>
        <v>#DIV/0!</v>
      </c>
    </row>
    <row r="28" spans="1:7" x14ac:dyDescent="0.25">
      <c r="A28" s="3" t="s">
        <v>0</v>
      </c>
      <c r="B28" s="45" t="s">
        <v>127</v>
      </c>
      <c r="C28" s="46">
        <v>0</v>
      </c>
      <c r="D28" s="46">
        <v>-100</v>
      </c>
      <c r="E28" s="46">
        <v>-70.849999999999994</v>
      </c>
      <c r="F28" s="47" t="e">
        <f t="shared" si="3"/>
        <v>#DIV/0!</v>
      </c>
      <c r="G28" s="47">
        <f t="shared" si="4"/>
        <v>70.849999999999994</v>
      </c>
    </row>
    <row r="29" spans="1:7" x14ac:dyDescent="0.25">
      <c r="A29" s="3" t="s">
        <v>0</v>
      </c>
      <c r="B29" s="3" t="s">
        <v>0</v>
      </c>
      <c r="C29" s="46"/>
      <c r="D29" s="46" t="s">
        <v>0</v>
      </c>
      <c r="E29" s="46"/>
      <c r="F29" s="48"/>
      <c r="G29" s="48" t="s">
        <v>0</v>
      </c>
    </row>
    <row r="30" spans="1:7" x14ac:dyDescent="0.25">
      <c r="A30" s="5" t="s">
        <v>0</v>
      </c>
      <c r="B30" s="45" t="s">
        <v>129</v>
      </c>
      <c r="C30" s="46">
        <f t="shared" ref="C30:D30" si="8">C19+C24+C27+C28</f>
        <v>-70.84999999977299</v>
      </c>
      <c r="D30" s="46">
        <f t="shared" si="8"/>
        <v>0</v>
      </c>
      <c r="E30" s="46">
        <f>E19+E24+E27+E28</f>
        <v>-4630.3300000000399</v>
      </c>
      <c r="F30" s="49"/>
      <c r="G30" s="50" t="s">
        <v>4</v>
      </c>
    </row>
    <row r="31" spans="1:7" ht="0" hidden="1" customHeight="1" x14ac:dyDescent="0.25"/>
  </sheetData>
  <mergeCells count="4">
    <mergeCell ref="A6:H6"/>
    <mergeCell ref="A7:H7"/>
    <mergeCell ref="A9:H9"/>
    <mergeCell ref="A1:H1"/>
  </mergeCells>
  <pageMargins left="0.39370078740157499" right="0.39370078740157499" top="0.39370078740157499" bottom="0.70866141732283505" header="0.39370078740157499" footer="0.39370078740157499"/>
  <pageSetup paperSize="9" orientation="landscape" verticalDpi="599" r:id="rId1"/>
  <headerFooter alignWithMargins="0">
    <oddFooter>&amp;L&amp;"Arial,Regular"&amp;8 LC Šifra apl. (2022) &amp;C&amp;"Arial,Regular"&amp;8Stranica &amp;P od &amp;N &amp;R&amp;"Arial,Regular"&amp;8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4"/>
  <sheetViews>
    <sheetView showGridLines="0" workbookViewId="0">
      <pane ySplit="6" topLeftCell="A7" activePane="bottomLeft" state="frozen"/>
      <selection pane="bottomLeft" activeCell="B14" sqref="B14"/>
    </sheetView>
  </sheetViews>
  <sheetFormatPr defaultRowHeight="15" x14ac:dyDescent="0.25"/>
  <cols>
    <col min="1" max="1" width="9.7109375" customWidth="1"/>
    <col min="2" max="2" width="58" customWidth="1"/>
    <col min="3" max="5" width="15.7109375" customWidth="1"/>
    <col min="6" max="6" width="9.5703125" style="35" customWidth="1"/>
    <col min="7" max="7" width="9.5703125" style="33" customWidth="1"/>
    <col min="8" max="9" width="9.5703125" customWidth="1"/>
  </cols>
  <sheetData>
    <row r="1" spans="1:8" ht="14.1" customHeight="1" x14ac:dyDescent="0.25">
      <c r="A1" s="207" t="s">
        <v>108</v>
      </c>
      <c r="B1" s="208"/>
      <c r="C1" s="208"/>
      <c r="D1" s="208"/>
      <c r="E1" s="208"/>
    </row>
    <row r="2" spans="1:8" ht="14.1" customHeight="1" x14ac:dyDescent="0.25">
      <c r="A2" s="67" t="s">
        <v>393</v>
      </c>
    </row>
    <row r="3" spans="1:8" ht="14.1" customHeight="1" x14ac:dyDescent="0.25">
      <c r="A3" s="67" t="s">
        <v>394</v>
      </c>
    </row>
    <row r="4" spans="1:8" ht="14.1" customHeight="1" x14ac:dyDescent="0.25">
      <c r="A4" s="67" t="s">
        <v>395</v>
      </c>
    </row>
    <row r="5" spans="1:8" ht="14.1" customHeight="1" x14ac:dyDescent="0.25">
      <c r="A5" s="179"/>
    </row>
    <row r="6" spans="1:8" ht="14.1" customHeight="1" x14ac:dyDescent="0.25">
      <c r="A6" s="209" t="s">
        <v>0</v>
      </c>
      <c r="B6" s="210"/>
      <c r="C6" s="210"/>
      <c r="D6" s="210"/>
      <c r="E6" s="210"/>
    </row>
    <row r="7" spans="1:8" ht="19.5" customHeight="1" x14ac:dyDescent="0.25">
      <c r="A7" s="211" t="s">
        <v>388</v>
      </c>
      <c r="B7" s="211"/>
      <c r="C7" s="211"/>
      <c r="D7" s="211"/>
      <c r="E7" s="211"/>
      <c r="F7" s="211"/>
      <c r="G7" s="211"/>
      <c r="H7" s="134"/>
    </row>
    <row r="8" spans="1:8" ht="26.25" customHeight="1" x14ac:dyDescent="0.25">
      <c r="A8" s="212" t="s">
        <v>409</v>
      </c>
      <c r="B8" s="212"/>
      <c r="C8" s="212"/>
      <c r="D8" s="212"/>
      <c r="E8" s="212"/>
      <c r="F8" s="212"/>
      <c r="G8" s="212"/>
    </row>
    <row r="9" spans="1:8" ht="24.75" customHeight="1" x14ac:dyDescent="0.25">
      <c r="A9" s="61" t="s">
        <v>12</v>
      </c>
      <c r="B9" s="62" t="s">
        <v>13</v>
      </c>
      <c r="C9" s="63" t="s">
        <v>124</v>
      </c>
      <c r="D9" s="64" t="s">
        <v>135</v>
      </c>
      <c r="E9" s="63" t="s">
        <v>408</v>
      </c>
      <c r="F9" s="63" t="s">
        <v>125</v>
      </c>
      <c r="G9" s="63" t="s">
        <v>126</v>
      </c>
    </row>
    <row r="10" spans="1:8" x14ac:dyDescent="0.25">
      <c r="A10" s="1" t="s">
        <v>0</v>
      </c>
      <c r="B10" s="2" t="s">
        <v>0</v>
      </c>
      <c r="C10" s="51" t="s">
        <v>130</v>
      </c>
      <c r="D10" s="51" t="s">
        <v>131</v>
      </c>
      <c r="E10" s="51" t="s">
        <v>132</v>
      </c>
      <c r="F10" s="60" t="s">
        <v>133</v>
      </c>
      <c r="G10" s="38" t="s">
        <v>134</v>
      </c>
    </row>
    <row r="11" spans="1:8" x14ac:dyDescent="0.25">
      <c r="A11" s="205" t="s">
        <v>14</v>
      </c>
      <c r="B11" s="206"/>
      <c r="C11" s="206"/>
      <c r="D11" s="206"/>
      <c r="E11" s="59" t="s">
        <v>0</v>
      </c>
      <c r="F11" s="36" t="s">
        <v>0</v>
      </c>
      <c r="G11" s="34"/>
    </row>
    <row r="12" spans="1:8" x14ac:dyDescent="0.25">
      <c r="A12" s="75">
        <v>6</v>
      </c>
      <c r="B12" s="76" t="s">
        <v>3</v>
      </c>
      <c r="C12" s="77">
        <f>C13+C16+C19+C22+C27</f>
        <v>3155514.2300000004</v>
      </c>
      <c r="D12" s="78">
        <f>D13+D16+D19+D22+D27</f>
        <v>4196973</v>
      </c>
      <c r="E12" s="78">
        <f>E13+E16+E19+E22+E27</f>
        <v>4067198.9299999997</v>
      </c>
      <c r="F12" s="79">
        <f>E12/C12*100</f>
        <v>128.89179491990436</v>
      </c>
      <c r="G12" s="79">
        <f>E12/D12*100</f>
        <v>96.907912678971243</v>
      </c>
    </row>
    <row r="13" spans="1:8" ht="25.5" x14ac:dyDescent="0.25">
      <c r="A13" s="8">
        <v>63</v>
      </c>
      <c r="B13" s="9" t="s">
        <v>118</v>
      </c>
      <c r="C13" s="52">
        <f t="shared" ref="C13:E14" si="0">C14</f>
        <v>57785</v>
      </c>
      <c r="D13" s="10">
        <f t="shared" si="0"/>
        <v>73000</v>
      </c>
      <c r="E13" s="10">
        <f t="shared" si="0"/>
        <v>61549.5</v>
      </c>
      <c r="F13" s="37">
        <f>E13/C13*100</f>
        <v>106.51466643592629</v>
      </c>
      <c r="G13" s="37">
        <f>E13/D13*100</f>
        <v>84.314383561643837</v>
      </c>
    </row>
    <row r="14" spans="1:8" ht="25.5" x14ac:dyDescent="0.25">
      <c r="A14" s="8">
        <v>636</v>
      </c>
      <c r="B14" s="9" t="s">
        <v>119</v>
      </c>
      <c r="C14" s="52">
        <f t="shared" si="0"/>
        <v>57785</v>
      </c>
      <c r="D14" s="10">
        <f t="shared" si="0"/>
        <v>73000</v>
      </c>
      <c r="E14" s="10">
        <f t="shared" si="0"/>
        <v>61549.5</v>
      </c>
      <c r="F14" s="37">
        <f t="shared" ref="F14:F78" si="1">E14/C14*100</f>
        <v>106.51466643592629</v>
      </c>
      <c r="G14" s="37">
        <f t="shared" ref="G14:G78" si="2">E14/D14*100</f>
        <v>84.314383561643837</v>
      </c>
    </row>
    <row r="15" spans="1:8" ht="25.5" x14ac:dyDescent="0.25">
      <c r="A15" s="11">
        <v>6361</v>
      </c>
      <c r="B15" s="12" t="s">
        <v>120</v>
      </c>
      <c r="C15" s="53">
        <v>57785</v>
      </c>
      <c r="D15" s="13">
        <v>73000</v>
      </c>
      <c r="E15" s="14">
        <v>61549.5</v>
      </c>
      <c r="F15" s="37">
        <f t="shared" si="1"/>
        <v>106.51466643592629</v>
      </c>
      <c r="G15" s="37">
        <f t="shared" si="2"/>
        <v>84.314383561643837</v>
      </c>
    </row>
    <row r="16" spans="1:8" x14ac:dyDescent="0.25">
      <c r="A16" s="8">
        <v>64</v>
      </c>
      <c r="B16" s="15" t="s">
        <v>110</v>
      </c>
      <c r="C16" s="52">
        <f t="shared" ref="C16:E17" si="3">C17</f>
        <v>5.58</v>
      </c>
      <c r="D16" s="10">
        <f t="shared" si="3"/>
        <v>10</v>
      </c>
      <c r="E16" s="10">
        <f t="shared" si="3"/>
        <v>0.93</v>
      </c>
      <c r="F16" s="37">
        <f t="shared" si="1"/>
        <v>16.666666666666668</v>
      </c>
      <c r="G16" s="37">
        <f t="shared" si="2"/>
        <v>9.3000000000000007</v>
      </c>
    </row>
    <row r="17" spans="1:7" x14ac:dyDescent="0.25">
      <c r="A17" s="8">
        <v>641</v>
      </c>
      <c r="B17" s="15" t="s">
        <v>111</v>
      </c>
      <c r="C17" s="52">
        <f t="shared" si="3"/>
        <v>5.58</v>
      </c>
      <c r="D17" s="10">
        <f t="shared" si="3"/>
        <v>10</v>
      </c>
      <c r="E17" s="10">
        <f t="shared" si="3"/>
        <v>0.93</v>
      </c>
      <c r="F17" s="37">
        <f t="shared" si="1"/>
        <v>16.666666666666668</v>
      </c>
      <c r="G17" s="37">
        <f t="shared" si="2"/>
        <v>9.3000000000000007</v>
      </c>
    </row>
    <row r="18" spans="1:7" x14ac:dyDescent="0.25">
      <c r="A18" s="11">
        <v>6413</v>
      </c>
      <c r="B18" s="12" t="s">
        <v>121</v>
      </c>
      <c r="C18" s="53">
        <v>5.58</v>
      </c>
      <c r="D18" s="13">
        <v>10</v>
      </c>
      <c r="E18" s="14">
        <v>0.93</v>
      </c>
      <c r="F18" s="37">
        <f t="shared" si="1"/>
        <v>16.666666666666668</v>
      </c>
      <c r="G18" s="37">
        <f t="shared" si="2"/>
        <v>9.3000000000000007</v>
      </c>
    </row>
    <row r="19" spans="1:7" x14ac:dyDescent="0.25">
      <c r="A19" s="16">
        <v>65</v>
      </c>
      <c r="B19" s="9" t="s">
        <v>112</v>
      </c>
      <c r="C19" s="54">
        <f t="shared" ref="C19:E20" si="4">C20</f>
        <v>1002580.03</v>
      </c>
      <c r="D19" s="17">
        <f t="shared" si="4"/>
        <v>1547000</v>
      </c>
      <c r="E19" s="17">
        <f t="shared" si="4"/>
        <v>1461696.25</v>
      </c>
      <c r="F19" s="37">
        <f t="shared" si="1"/>
        <v>145.79347346465698</v>
      </c>
      <c r="G19" s="37">
        <f t="shared" si="2"/>
        <v>94.485859728506782</v>
      </c>
    </row>
    <row r="20" spans="1:7" x14ac:dyDescent="0.25">
      <c r="A20" s="8">
        <v>652</v>
      </c>
      <c r="B20" s="15" t="s">
        <v>112</v>
      </c>
      <c r="C20" s="52">
        <f t="shared" si="4"/>
        <v>1002580.03</v>
      </c>
      <c r="D20" s="10">
        <f t="shared" si="4"/>
        <v>1547000</v>
      </c>
      <c r="E20" s="10">
        <f t="shared" si="4"/>
        <v>1461696.25</v>
      </c>
      <c r="F20" s="37">
        <f t="shared" si="1"/>
        <v>145.79347346465698</v>
      </c>
      <c r="G20" s="37">
        <f t="shared" si="2"/>
        <v>94.485859728506782</v>
      </c>
    </row>
    <row r="21" spans="1:7" x14ac:dyDescent="0.25">
      <c r="A21" s="18">
        <v>6526</v>
      </c>
      <c r="B21" s="12" t="s">
        <v>113</v>
      </c>
      <c r="C21" s="53">
        <v>1002580.03</v>
      </c>
      <c r="D21" s="19">
        <v>1547000</v>
      </c>
      <c r="E21" s="19">
        <v>1461696.25</v>
      </c>
      <c r="F21" s="37">
        <f t="shared" si="1"/>
        <v>145.79347346465698</v>
      </c>
      <c r="G21" s="37">
        <f t="shared" si="2"/>
        <v>94.485859728506782</v>
      </c>
    </row>
    <row r="22" spans="1:7" ht="25.5" x14ac:dyDescent="0.25">
      <c r="A22" s="16">
        <v>66</v>
      </c>
      <c r="B22" s="9" t="s">
        <v>117</v>
      </c>
      <c r="C22" s="55">
        <f>C23+C25</f>
        <v>17762.099999999999</v>
      </c>
      <c r="D22" s="6">
        <f>D23+D25</f>
        <v>11000</v>
      </c>
      <c r="E22" s="6">
        <f>E23+E25</f>
        <v>4688.6000000000004</v>
      </c>
      <c r="F22" s="37">
        <f t="shared" si="1"/>
        <v>26.396653548848391</v>
      </c>
      <c r="G22" s="37">
        <f t="shared" si="2"/>
        <v>42.623636363636372</v>
      </c>
    </row>
    <row r="23" spans="1:7" x14ac:dyDescent="0.25">
      <c r="A23" s="16">
        <v>661</v>
      </c>
      <c r="B23" s="9" t="s">
        <v>116</v>
      </c>
      <c r="C23" s="56">
        <f>C24</f>
        <v>0</v>
      </c>
      <c r="D23" s="7">
        <f>D24</f>
        <v>3000</v>
      </c>
      <c r="E23" s="7">
        <f>E24</f>
        <v>0</v>
      </c>
      <c r="F23" s="37" t="e">
        <f t="shared" si="1"/>
        <v>#DIV/0!</v>
      </c>
      <c r="G23" s="37">
        <f t="shared" si="2"/>
        <v>0</v>
      </c>
    </row>
    <row r="24" spans="1:7" x14ac:dyDescent="0.25">
      <c r="A24" s="18">
        <v>6615</v>
      </c>
      <c r="B24" s="12" t="s">
        <v>115</v>
      </c>
      <c r="C24" s="53">
        <v>0</v>
      </c>
      <c r="D24" s="19">
        <v>3000</v>
      </c>
      <c r="E24" s="19">
        <v>0</v>
      </c>
      <c r="F24" s="37" t="e">
        <f t="shared" si="1"/>
        <v>#DIV/0!</v>
      </c>
      <c r="G24" s="37">
        <f t="shared" si="2"/>
        <v>0</v>
      </c>
    </row>
    <row r="25" spans="1:7" x14ac:dyDescent="0.25">
      <c r="A25" s="16">
        <v>663</v>
      </c>
      <c r="B25" s="9" t="s">
        <v>122</v>
      </c>
      <c r="C25" s="54">
        <f>C26</f>
        <v>17762.099999999999</v>
      </c>
      <c r="D25" s="17">
        <f>D26</f>
        <v>8000</v>
      </c>
      <c r="E25" s="17">
        <f>E26</f>
        <v>4688.6000000000004</v>
      </c>
      <c r="F25" s="37">
        <f t="shared" si="1"/>
        <v>26.396653548848391</v>
      </c>
      <c r="G25" s="37">
        <f t="shared" si="2"/>
        <v>58.607500000000002</v>
      </c>
    </row>
    <row r="26" spans="1:7" x14ac:dyDescent="0.25">
      <c r="A26" s="18">
        <v>6631</v>
      </c>
      <c r="B26" s="12" t="s">
        <v>123</v>
      </c>
      <c r="C26" s="53">
        <v>17762.099999999999</v>
      </c>
      <c r="D26" s="19">
        <v>8000</v>
      </c>
      <c r="E26" s="20">
        <v>4688.6000000000004</v>
      </c>
      <c r="F26" s="37">
        <f t="shared" si="1"/>
        <v>26.396653548848391</v>
      </c>
      <c r="G26" s="37">
        <f t="shared" si="2"/>
        <v>58.607500000000002</v>
      </c>
    </row>
    <row r="27" spans="1:7" x14ac:dyDescent="0.25">
      <c r="A27" s="16">
        <v>67</v>
      </c>
      <c r="B27" s="9" t="s">
        <v>114</v>
      </c>
      <c r="C27" s="54">
        <f t="shared" ref="C27:E28" si="5">C28</f>
        <v>2077381.52</v>
      </c>
      <c r="D27" s="17">
        <f t="shared" si="5"/>
        <v>2565963</v>
      </c>
      <c r="E27" s="17">
        <f t="shared" si="5"/>
        <v>2539263.65</v>
      </c>
      <c r="F27" s="37">
        <f t="shared" si="1"/>
        <v>122.23386150079934</v>
      </c>
      <c r="G27" s="37">
        <f t="shared" si="2"/>
        <v>98.959480319864312</v>
      </c>
    </row>
    <row r="28" spans="1:7" x14ac:dyDescent="0.25">
      <c r="A28" s="16">
        <v>671</v>
      </c>
      <c r="B28" s="9" t="s">
        <v>114</v>
      </c>
      <c r="C28" s="54">
        <f t="shared" si="5"/>
        <v>2077381.52</v>
      </c>
      <c r="D28" s="17">
        <f t="shared" si="5"/>
        <v>2565963</v>
      </c>
      <c r="E28" s="17">
        <f t="shared" si="5"/>
        <v>2539263.65</v>
      </c>
      <c r="F28" s="37">
        <f t="shared" si="1"/>
        <v>122.23386150079934</v>
      </c>
      <c r="G28" s="37">
        <f t="shared" si="2"/>
        <v>98.959480319864312</v>
      </c>
    </row>
    <row r="29" spans="1:7" x14ac:dyDescent="0.25">
      <c r="A29" s="21">
        <v>6711</v>
      </c>
      <c r="B29" s="22" t="s">
        <v>114</v>
      </c>
      <c r="C29" s="22">
        <v>2077381.52</v>
      </c>
      <c r="D29" s="22">
        <v>2565963</v>
      </c>
      <c r="E29" s="22">
        <v>2539263.65</v>
      </c>
      <c r="F29" s="37">
        <f t="shared" si="1"/>
        <v>122.23386150079934</v>
      </c>
      <c r="G29" s="37">
        <f t="shared" si="2"/>
        <v>98.959480319864312</v>
      </c>
    </row>
    <row r="30" spans="1:7" ht="26.25" customHeight="1" x14ac:dyDescent="0.25">
      <c r="A30" s="21"/>
      <c r="B30" s="175" t="s">
        <v>387</v>
      </c>
      <c r="C30" s="175">
        <f>C31+C72</f>
        <v>3553953.4699999997</v>
      </c>
      <c r="D30" s="175">
        <f t="shared" ref="D30:E30" si="6">D31+D72</f>
        <v>4063539</v>
      </c>
      <c r="E30" s="175">
        <f t="shared" si="6"/>
        <v>3938424.9699999997</v>
      </c>
      <c r="F30" s="37"/>
      <c r="G30" s="37"/>
    </row>
    <row r="31" spans="1:7" x14ac:dyDescent="0.25">
      <c r="A31" s="76" t="s">
        <v>15</v>
      </c>
      <c r="B31" s="76" t="s">
        <v>5</v>
      </c>
      <c r="C31" s="78">
        <f>C32+C40+C66</f>
        <v>3168583.63</v>
      </c>
      <c r="D31" s="78">
        <f>D32+D40+D66</f>
        <v>3987964</v>
      </c>
      <c r="E31" s="78">
        <f>E32+E40+E66</f>
        <v>3863459.9699999997</v>
      </c>
      <c r="F31" s="79">
        <f t="shared" si="1"/>
        <v>121.93018777920027</v>
      </c>
      <c r="G31" s="79">
        <f t="shared" si="2"/>
        <v>96.878005167549148</v>
      </c>
    </row>
    <row r="32" spans="1:7" x14ac:dyDescent="0.25">
      <c r="A32" s="15" t="s">
        <v>16</v>
      </c>
      <c r="B32" s="15" t="s">
        <v>17</v>
      </c>
      <c r="C32" s="10">
        <f>C33+C35+C37</f>
        <v>2424464.06</v>
      </c>
      <c r="D32" s="10">
        <f>D33+D35+D37</f>
        <v>3145600</v>
      </c>
      <c r="E32" s="10">
        <f>E33+E35+E37</f>
        <v>3104238.37</v>
      </c>
      <c r="F32" s="37">
        <f t="shared" si="1"/>
        <v>128.03812690875691</v>
      </c>
      <c r="G32" s="37">
        <f t="shared" si="2"/>
        <v>98.685095689216681</v>
      </c>
    </row>
    <row r="33" spans="1:7" x14ac:dyDescent="0.25">
      <c r="A33" s="15" t="s">
        <v>18</v>
      </c>
      <c r="B33" s="15" t="s">
        <v>19</v>
      </c>
      <c r="C33" s="10">
        <f>C34</f>
        <v>2023301.48</v>
      </c>
      <c r="D33" s="10">
        <f>D34</f>
        <v>2655000</v>
      </c>
      <c r="E33" s="10">
        <f>E34</f>
        <v>2630584.87</v>
      </c>
      <c r="F33" s="37">
        <f t="shared" si="1"/>
        <v>130.01447861343928</v>
      </c>
      <c r="G33" s="37">
        <f t="shared" si="2"/>
        <v>99.080409416195863</v>
      </c>
    </row>
    <row r="34" spans="1:7" x14ac:dyDescent="0.25">
      <c r="A34" s="23" t="s">
        <v>20</v>
      </c>
      <c r="B34" s="23" t="s">
        <v>21</v>
      </c>
      <c r="C34" s="57">
        <v>2023301.48</v>
      </c>
      <c r="D34" s="13">
        <v>2655000</v>
      </c>
      <c r="E34" s="14">
        <v>2630584.87</v>
      </c>
      <c r="F34" s="37">
        <f t="shared" si="1"/>
        <v>130.01447861343928</v>
      </c>
      <c r="G34" s="37">
        <f t="shared" si="2"/>
        <v>99.080409416195863</v>
      </c>
    </row>
    <row r="35" spans="1:7" x14ac:dyDescent="0.25">
      <c r="A35" s="15" t="s">
        <v>22</v>
      </c>
      <c r="B35" s="15" t="s">
        <v>23</v>
      </c>
      <c r="C35" s="10">
        <f>C36</f>
        <v>112300</v>
      </c>
      <c r="D35" s="10">
        <f>D36</f>
        <v>122100</v>
      </c>
      <c r="E35" s="10">
        <f>E36</f>
        <v>107600</v>
      </c>
      <c r="F35" s="37">
        <f t="shared" si="1"/>
        <v>95.814781834372226</v>
      </c>
      <c r="G35" s="37">
        <f t="shared" si="2"/>
        <v>88.124488124488124</v>
      </c>
    </row>
    <row r="36" spans="1:7" x14ac:dyDescent="0.25">
      <c r="A36" s="23" t="s">
        <v>24</v>
      </c>
      <c r="B36" s="23" t="s">
        <v>23</v>
      </c>
      <c r="C36" s="57">
        <v>112300</v>
      </c>
      <c r="D36" s="13">
        <v>122100</v>
      </c>
      <c r="E36" s="14">
        <v>107600</v>
      </c>
      <c r="F36" s="37">
        <f t="shared" si="1"/>
        <v>95.814781834372226</v>
      </c>
      <c r="G36" s="37">
        <f t="shared" si="2"/>
        <v>88.124488124488124</v>
      </c>
    </row>
    <row r="37" spans="1:7" x14ac:dyDescent="0.25">
      <c r="A37" s="15" t="s">
        <v>25</v>
      </c>
      <c r="B37" s="15" t="s">
        <v>26</v>
      </c>
      <c r="C37" s="10">
        <f>C38</f>
        <v>288862.58</v>
      </c>
      <c r="D37" s="10">
        <f>D38</f>
        <v>368500</v>
      </c>
      <c r="E37" s="10">
        <f>E38</f>
        <v>366053.5</v>
      </c>
      <c r="F37" s="37">
        <f t="shared" si="1"/>
        <v>126.72236743160016</v>
      </c>
      <c r="G37" s="37">
        <f t="shared" si="2"/>
        <v>99.336092265943009</v>
      </c>
    </row>
    <row r="38" spans="1:7" x14ac:dyDescent="0.25">
      <c r="A38" s="23" t="s">
        <v>27</v>
      </c>
      <c r="B38" s="23" t="s">
        <v>28</v>
      </c>
      <c r="C38" s="57">
        <v>288862.58</v>
      </c>
      <c r="D38" s="24">
        <v>368500</v>
      </c>
      <c r="E38" s="14">
        <v>366053.5</v>
      </c>
      <c r="F38" s="37">
        <f t="shared" si="1"/>
        <v>126.72236743160016</v>
      </c>
      <c r="G38" s="37">
        <f t="shared" si="2"/>
        <v>99.336092265943009</v>
      </c>
    </row>
    <row r="39" spans="1:7" x14ac:dyDescent="0.25">
      <c r="A39" s="23" t="s">
        <v>29</v>
      </c>
      <c r="B39" s="23" t="s">
        <v>30</v>
      </c>
      <c r="C39" s="57"/>
      <c r="D39" s="25">
        <v>0</v>
      </c>
      <c r="E39" s="14">
        <v>0</v>
      </c>
      <c r="F39" s="37" t="s">
        <v>109</v>
      </c>
      <c r="G39" s="37" t="s">
        <v>109</v>
      </c>
    </row>
    <row r="40" spans="1:7" x14ac:dyDescent="0.25">
      <c r="A40" s="15" t="s">
        <v>31</v>
      </c>
      <c r="B40" s="15" t="s">
        <v>32</v>
      </c>
      <c r="C40" s="10">
        <f>C41+C46+C53+C62</f>
        <v>735861.7699999999</v>
      </c>
      <c r="D40" s="10">
        <f>D41+D46+D53+D62</f>
        <v>824552</v>
      </c>
      <c r="E40" s="10">
        <f>E41+E46+E53+E62</f>
        <v>748229.97</v>
      </c>
      <c r="F40" s="37">
        <f t="shared" si="1"/>
        <v>101.68077762756992</v>
      </c>
      <c r="G40" s="37">
        <f t="shared" si="2"/>
        <v>90.743818461419039</v>
      </c>
    </row>
    <row r="41" spans="1:7" x14ac:dyDescent="0.25">
      <c r="A41" s="15" t="s">
        <v>33</v>
      </c>
      <c r="B41" s="15" t="s">
        <v>34</v>
      </c>
      <c r="C41" s="10">
        <f>SUM(C42:C45)</f>
        <v>36028.5</v>
      </c>
      <c r="D41" s="10">
        <f>SUM(D42:D45)</f>
        <v>81100</v>
      </c>
      <c r="E41" s="10">
        <f>SUM(E42:E45)</f>
        <v>71680.149999999994</v>
      </c>
      <c r="F41" s="37">
        <f t="shared" si="1"/>
        <v>198.95402250995738</v>
      </c>
      <c r="G41" s="37">
        <f t="shared" si="2"/>
        <v>88.384895191122055</v>
      </c>
    </row>
    <row r="42" spans="1:7" x14ac:dyDescent="0.25">
      <c r="A42" s="23" t="s">
        <v>35</v>
      </c>
      <c r="B42" s="23" t="s">
        <v>36</v>
      </c>
      <c r="C42" s="57">
        <v>120</v>
      </c>
      <c r="D42" s="13">
        <v>4000</v>
      </c>
      <c r="E42" s="14">
        <v>2733</v>
      </c>
      <c r="F42" s="37">
        <f t="shared" si="1"/>
        <v>2277.5</v>
      </c>
      <c r="G42" s="37">
        <f t="shared" si="2"/>
        <v>68.325000000000003</v>
      </c>
    </row>
    <row r="43" spans="1:7" x14ac:dyDescent="0.25">
      <c r="A43" s="23" t="s">
        <v>37</v>
      </c>
      <c r="B43" s="23" t="s">
        <v>38</v>
      </c>
      <c r="C43" s="57">
        <v>34581.5</v>
      </c>
      <c r="D43" s="13">
        <v>70500</v>
      </c>
      <c r="E43" s="14">
        <v>63412.17</v>
      </c>
      <c r="F43" s="37">
        <f t="shared" si="1"/>
        <v>183.37021239680175</v>
      </c>
      <c r="G43" s="37">
        <f t="shared" si="2"/>
        <v>89.946340425531915</v>
      </c>
    </row>
    <row r="44" spans="1:7" x14ac:dyDescent="0.25">
      <c r="A44" s="23" t="s">
        <v>39</v>
      </c>
      <c r="B44" s="23" t="s">
        <v>40</v>
      </c>
      <c r="C44" s="57">
        <v>0</v>
      </c>
      <c r="D44" s="13">
        <v>6100</v>
      </c>
      <c r="E44" s="14">
        <v>5278.98</v>
      </c>
      <c r="F44" s="37" t="e">
        <f t="shared" si="1"/>
        <v>#DIV/0!</v>
      </c>
      <c r="G44" s="37">
        <f t="shared" si="2"/>
        <v>86.54065573770491</v>
      </c>
    </row>
    <row r="45" spans="1:7" x14ac:dyDescent="0.25">
      <c r="A45" s="23" t="s">
        <v>41</v>
      </c>
      <c r="B45" s="23" t="s">
        <v>42</v>
      </c>
      <c r="C45" s="57">
        <v>1327</v>
      </c>
      <c r="D45" s="13">
        <v>500</v>
      </c>
      <c r="E45" s="14">
        <v>256</v>
      </c>
      <c r="F45" s="37">
        <f t="shared" si="1"/>
        <v>19.291635267520725</v>
      </c>
      <c r="G45" s="37">
        <f t="shared" si="2"/>
        <v>51.2</v>
      </c>
    </row>
    <row r="46" spans="1:7" x14ac:dyDescent="0.25">
      <c r="A46" s="15" t="s">
        <v>43</v>
      </c>
      <c r="B46" s="15" t="s">
        <v>44</v>
      </c>
      <c r="C46" s="10">
        <f>SUM(C47:C52)</f>
        <v>590364.92999999993</v>
      </c>
      <c r="D46" s="10">
        <f>SUM(D47:D52)</f>
        <v>600513</v>
      </c>
      <c r="E46" s="10">
        <f>SUM(E47:E52)</f>
        <v>547277.38</v>
      </c>
      <c r="F46" s="37">
        <f t="shared" si="1"/>
        <v>92.701539706974131</v>
      </c>
      <c r="G46" s="37">
        <f t="shared" si="2"/>
        <v>91.134976261962692</v>
      </c>
    </row>
    <row r="47" spans="1:7" x14ac:dyDescent="0.25">
      <c r="A47" s="23" t="s">
        <v>45</v>
      </c>
      <c r="B47" s="23" t="s">
        <v>46</v>
      </c>
      <c r="C47" s="57">
        <v>176218.03</v>
      </c>
      <c r="D47" s="13">
        <v>98500</v>
      </c>
      <c r="E47" s="14">
        <v>68452.800000000003</v>
      </c>
      <c r="F47" s="37">
        <f t="shared" si="1"/>
        <v>38.845514275695855</v>
      </c>
      <c r="G47" s="37">
        <f t="shared" si="2"/>
        <v>69.49522842639594</v>
      </c>
    </row>
    <row r="48" spans="1:7" x14ac:dyDescent="0.25">
      <c r="A48" s="23" t="s">
        <v>47</v>
      </c>
      <c r="B48" s="23" t="s">
        <v>48</v>
      </c>
      <c r="C48" s="57">
        <v>183710.24</v>
      </c>
      <c r="D48" s="13">
        <v>280000</v>
      </c>
      <c r="E48" s="14">
        <v>270013.96999999997</v>
      </c>
      <c r="F48" s="37">
        <f t="shared" si="1"/>
        <v>146.97818151018691</v>
      </c>
      <c r="G48" s="37">
        <f t="shared" si="2"/>
        <v>96.433560714285704</v>
      </c>
    </row>
    <row r="49" spans="1:7" x14ac:dyDescent="0.25">
      <c r="A49" s="23" t="s">
        <v>49</v>
      </c>
      <c r="B49" s="23" t="s">
        <v>50</v>
      </c>
      <c r="C49" s="57">
        <v>87531.25</v>
      </c>
      <c r="D49" s="13">
        <v>169500</v>
      </c>
      <c r="E49" s="14">
        <v>160627.69</v>
      </c>
      <c r="F49" s="37">
        <f t="shared" si="1"/>
        <v>183.50896394144948</v>
      </c>
      <c r="G49" s="37">
        <f t="shared" si="2"/>
        <v>94.765598820058997</v>
      </c>
    </row>
    <row r="50" spans="1:7" x14ac:dyDescent="0.25">
      <c r="A50" s="23" t="s">
        <v>51</v>
      </c>
      <c r="B50" s="23" t="s">
        <v>52</v>
      </c>
      <c r="C50" s="57">
        <v>8266.7900000000009</v>
      </c>
      <c r="D50" s="13">
        <v>36013</v>
      </c>
      <c r="E50" s="14">
        <v>34196.57</v>
      </c>
      <c r="F50" s="37">
        <f t="shared" si="1"/>
        <v>413.66201391350205</v>
      </c>
      <c r="G50" s="37">
        <f t="shared" si="2"/>
        <v>94.956182489656513</v>
      </c>
    </row>
    <row r="51" spans="1:7" x14ac:dyDescent="0.25">
      <c r="A51" s="23" t="s">
        <v>53</v>
      </c>
      <c r="B51" s="23" t="s">
        <v>54</v>
      </c>
      <c r="C51" s="57">
        <v>124795.87</v>
      </c>
      <c r="D51" s="13">
        <v>10500</v>
      </c>
      <c r="E51" s="14">
        <v>8510.06</v>
      </c>
      <c r="F51" s="37">
        <f t="shared" si="1"/>
        <v>6.8191840002397512</v>
      </c>
      <c r="G51" s="37">
        <f t="shared" si="2"/>
        <v>81.04819047619047</v>
      </c>
    </row>
    <row r="52" spans="1:7" x14ac:dyDescent="0.25">
      <c r="A52" s="23" t="s">
        <v>55</v>
      </c>
      <c r="B52" s="23" t="s">
        <v>56</v>
      </c>
      <c r="C52" s="57">
        <v>9842.75</v>
      </c>
      <c r="D52" s="13">
        <v>6000</v>
      </c>
      <c r="E52" s="14">
        <v>5476.29</v>
      </c>
      <c r="F52" s="37">
        <f t="shared" si="1"/>
        <v>55.637804475375276</v>
      </c>
      <c r="G52" s="37">
        <f t="shared" si="2"/>
        <v>91.271499999999989</v>
      </c>
    </row>
    <row r="53" spans="1:7" x14ac:dyDescent="0.25">
      <c r="A53" s="15" t="s">
        <v>57</v>
      </c>
      <c r="B53" s="15" t="s">
        <v>58</v>
      </c>
      <c r="C53" s="10">
        <f>SUM(C54:C61)</f>
        <v>81265.77</v>
      </c>
      <c r="D53" s="10">
        <f>SUM(D54:D61)</f>
        <v>116589</v>
      </c>
      <c r="E53" s="10">
        <f>SUM(E54:E61)</f>
        <v>106366.73</v>
      </c>
      <c r="F53" s="37">
        <f t="shared" si="1"/>
        <v>130.88749420573998</v>
      </c>
      <c r="G53" s="37">
        <f t="shared" si="2"/>
        <v>91.232217447615128</v>
      </c>
    </row>
    <row r="54" spans="1:7" x14ac:dyDescent="0.25">
      <c r="A54" s="23" t="s">
        <v>59</v>
      </c>
      <c r="B54" s="23" t="s">
        <v>60</v>
      </c>
      <c r="C54" s="57">
        <v>7898.09</v>
      </c>
      <c r="D54" s="13">
        <v>8000</v>
      </c>
      <c r="E54" s="14">
        <v>7073.93</v>
      </c>
      <c r="F54" s="37">
        <f t="shared" si="1"/>
        <v>89.565072061726312</v>
      </c>
      <c r="G54" s="37">
        <f t="shared" si="2"/>
        <v>88.424125000000004</v>
      </c>
    </row>
    <row r="55" spans="1:7" x14ac:dyDescent="0.25">
      <c r="A55" s="23" t="s">
        <v>61</v>
      </c>
      <c r="B55" s="23" t="s">
        <v>62</v>
      </c>
      <c r="C55" s="57">
        <v>20670.23</v>
      </c>
      <c r="D55" s="13">
        <v>27625</v>
      </c>
      <c r="E55" s="14">
        <v>25610.5</v>
      </c>
      <c r="F55" s="37">
        <f t="shared" si="1"/>
        <v>123.90041136455667</v>
      </c>
      <c r="G55" s="37">
        <f t="shared" si="2"/>
        <v>92.707692307692312</v>
      </c>
    </row>
    <row r="56" spans="1:7" x14ac:dyDescent="0.25">
      <c r="A56" s="23" t="s">
        <v>63</v>
      </c>
      <c r="B56" s="23" t="s">
        <v>64</v>
      </c>
      <c r="C56" s="57">
        <v>5000</v>
      </c>
      <c r="D56" s="13">
        <v>3000</v>
      </c>
      <c r="E56" s="14">
        <v>2400</v>
      </c>
      <c r="F56" s="37">
        <f t="shared" si="1"/>
        <v>48</v>
      </c>
      <c r="G56" s="37">
        <f t="shared" si="2"/>
        <v>80</v>
      </c>
    </row>
    <row r="57" spans="1:7" x14ac:dyDescent="0.25">
      <c r="A57" s="23" t="s">
        <v>65</v>
      </c>
      <c r="B57" s="23" t="s">
        <v>66</v>
      </c>
      <c r="C57" s="57">
        <v>7582.4</v>
      </c>
      <c r="D57" s="13">
        <v>12764</v>
      </c>
      <c r="E57" s="14">
        <v>8955.2199999999993</v>
      </c>
      <c r="F57" s="37">
        <f t="shared" si="1"/>
        <v>118.10534922979532</v>
      </c>
      <c r="G57" s="37">
        <f t="shared" si="2"/>
        <v>70.159981197116878</v>
      </c>
    </row>
    <row r="58" spans="1:7" x14ac:dyDescent="0.25">
      <c r="A58" s="23" t="s">
        <v>67</v>
      </c>
      <c r="B58" s="23" t="s">
        <v>68</v>
      </c>
      <c r="C58" s="57">
        <v>13574.96</v>
      </c>
      <c r="D58" s="13">
        <v>14000</v>
      </c>
      <c r="E58" s="14">
        <v>13419.92</v>
      </c>
      <c r="F58" s="37">
        <f t="shared" si="1"/>
        <v>98.857897187174032</v>
      </c>
      <c r="G58" s="37">
        <f t="shared" si="2"/>
        <v>95.856571428571428</v>
      </c>
    </row>
    <row r="59" spans="1:7" x14ac:dyDescent="0.25">
      <c r="A59" s="23" t="s">
        <v>69</v>
      </c>
      <c r="B59" s="23" t="s">
        <v>70</v>
      </c>
      <c r="C59" s="57">
        <v>9703.64</v>
      </c>
      <c r="D59" s="13">
        <v>16000</v>
      </c>
      <c r="E59" s="14">
        <v>14696.44</v>
      </c>
      <c r="F59" s="37">
        <f t="shared" si="1"/>
        <v>151.45285686608327</v>
      </c>
      <c r="G59" s="37">
        <f t="shared" si="2"/>
        <v>91.85275</v>
      </c>
    </row>
    <row r="60" spans="1:7" x14ac:dyDescent="0.25">
      <c r="A60" s="23" t="s">
        <v>71</v>
      </c>
      <c r="B60" s="23" t="s">
        <v>72</v>
      </c>
      <c r="C60" s="57">
        <v>10732.25</v>
      </c>
      <c r="D60" s="13">
        <v>10200</v>
      </c>
      <c r="E60" s="14">
        <v>8850</v>
      </c>
      <c r="F60" s="37">
        <f t="shared" si="1"/>
        <v>82.461739150690676</v>
      </c>
      <c r="G60" s="37">
        <f t="shared" si="2"/>
        <v>86.764705882352942</v>
      </c>
    </row>
    <row r="61" spans="1:7" x14ac:dyDescent="0.25">
      <c r="A61" s="23" t="s">
        <v>73</v>
      </c>
      <c r="B61" s="23" t="s">
        <v>74</v>
      </c>
      <c r="C61" s="57">
        <v>6104.2</v>
      </c>
      <c r="D61" s="13">
        <v>25000</v>
      </c>
      <c r="E61" s="14">
        <v>25360.720000000001</v>
      </c>
      <c r="F61" s="37">
        <f t="shared" si="1"/>
        <v>415.4634513941221</v>
      </c>
      <c r="G61" s="37">
        <f t="shared" si="2"/>
        <v>101.44288000000002</v>
      </c>
    </row>
    <row r="62" spans="1:7" x14ac:dyDescent="0.25">
      <c r="A62" s="15" t="s">
        <v>75</v>
      </c>
      <c r="B62" s="15" t="s">
        <v>76</v>
      </c>
      <c r="C62" s="10">
        <f>C63+C64+C65</f>
        <v>28202.57</v>
      </c>
      <c r="D62" s="10">
        <f>D63+D64+D65</f>
        <v>26350</v>
      </c>
      <c r="E62" s="10">
        <f>E63+E64+E65</f>
        <v>22905.71</v>
      </c>
      <c r="F62" s="37">
        <f t="shared" si="1"/>
        <v>81.218520156141793</v>
      </c>
      <c r="G62" s="37">
        <f t="shared" si="2"/>
        <v>86.92869070208728</v>
      </c>
    </row>
    <row r="63" spans="1:7" x14ac:dyDescent="0.25">
      <c r="A63" s="23" t="s">
        <v>77</v>
      </c>
      <c r="B63" s="23" t="s">
        <v>78</v>
      </c>
      <c r="C63" s="57">
        <v>10926.88</v>
      </c>
      <c r="D63" s="13">
        <v>14500</v>
      </c>
      <c r="E63" s="14">
        <v>13075.3</v>
      </c>
      <c r="F63" s="37">
        <f t="shared" si="1"/>
        <v>119.66178817741205</v>
      </c>
      <c r="G63" s="37">
        <f t="shared" si="2"/>
        <v>90.174482758620684</v>
      </c>
    </row>
    <row r="64" spans="1:7" x14ac:dyDescent="0.25">
      <c r="A64" s="23" t="s">
        <v>79</v>
      </c>
      <c r="B64" s="23" t="s">
        <v>80</v>
      </c>
      <c r="C64" s="57">
        <v>8500</v>
      </c>
      <c r="D64" s="13">
        <v>2250</v>
      </c>
      <c r="E64" s="14">
        <v>2125</v>
      </c>
      <c r="F64" s="37">
        <f t="shared" si="1"/>
        <v>25</v>
      </c>
      <c r="G64" s="37">
        <f t="shared" si="2"/>
        <v>94.444444444444443</v>
      </c>
    </row>
    <row r="65" spans="1:7" x14ac:dyDescent="0.25">
      <c r="A65" s="23" t="s">
        <v>81</v>
      </c>
      <c r="B65" s="23" t="s">
        <v>76</v>
      </c>
      <c r="C65" s="57">
        <v>8775.69</v>
      </c>
      <c r="D65" s="13">
        <v>9600</v>
      </c>
      <c r="E65" s="14">
        <v>7705.41</v>
      </c>
      <c r="F65" s="37">
        <f t="shared" si="1"/>
        <v>87.804035921961685</v>
      </c>
      <c r="G65" s="37">
        <f t="shared" si="2"/>
        <v>80.264687499999994</v>
      </c>
    </row>
    <row r="66" spans="1:7" x14ac:dyDescent="0.25">
      <c r="A66" s="15" t="s">
        <v>82</v>
      </c>
      <c r="B66" s="15" t="s">
        <v>83</v>
      </c>
      <c r="C66" s="10">
        <f>C67+C69</f>
        <v>8257.7999999999993</v>
      </c>
      <c r="D66" s="10">
        <f>D67+D69</f>
        <v>17812</v>
      </c>
      <c r="E66" s="10">
        <f>E67+E69</f>
        <v>10991.630000000001</v>
      </c>
      <c r="F66" s="37">
        <f t="shared" si="1"/>
        <v>133.10603308387223</v>
      </c>
      <c r="G66" s="37">
        <f t="shared" si="2"/>
        <v>61.709128677296206</v>
      </c>
    </row>
    <row r="67" spans="1:7" x14ac:dyDescent="0.25">
      <c r="A67" s="15" t="s">
        <v>84</v>
      </c>
      <c r="B67" s="15" t="s">
        <v>85</v>
      </c>
      <c r="C67" s="10">
        <f>C68</f>
        <v>3255.17</v>
      </c>
      <c r="D67" s="10">
        <f>D68</f>
        <v>3916</v>
      </c>
      <c r="E67" s="10">
        <f>E68</f>
        <v>3915.67</v>
      </c>
      <c r="F67" s="37">
        <f t="shared" si="1"/>
        <v>120.29079894444837</v>
      </c>
      <c r="G67" s="37">
        <f t="shared" si="2"/>
        <v>99.991573033707866</v>
      </c>
    </row>
    <row r="68" spans="1:7" ht="25.5" x14ac:dyDescent="0.25">
      <c r="A68" s="23" t="s">
        <v>86</v>
      </c>
      <c r="B68" s="23" t="s">
        <v>87</v>
      </c>
      <c r="C68" s="57">
        <v>3255.17</v>
      </c>
      <c r="D68" s="13">
        <v>3916</v>
      </c>
      <c r="E68" s="14">
        <v>3915.67</v>
      </c>
      <c r="F68" s="37">
        <f t="shared" si="1"/>
        <v>120.29079894444837</v>
      </c>
      <c r="G68" s="37">
        <f t="shared" si="2"/>
        <v>99.991573033707866</v>
      </c>
    </row>
    <row r="69" spans="1:7" x14ac:dyDescent="0.25">
      <c r="A69" s="15" t="s">
        <v>88</v>
      </c>
      <c r="B69" s="15" t="s">
        <v>89</v>
      </c>
      <c r="C69" s="10">
        <f>C70+C71</f>
        <v>5002.63</v>
      </c>
      <c r="D69" s="10">
        <f>D70+D71</f>
        <v>13896</v>
      </c>
      <c r="E69" s="10">
        <f>E70+E71</f>
        <v>7075.96</v>
      </c>
      <c r="F69" s="37">
        <f t="shared" si="1"/>
        <v>141.44480003518149</v>
      </c>
      <c r="G69" s="37">
        <f t="shared" si="2"/>
        <v>50.920840529648828</v>
      </c>
    </row>
    <row r="70" spans="1:7" x14ac:dyDescent="0.25">
      <c r="A70" s="23" t="s">
        <v>90</v>
      </c>
      <c r="B70" s="23" t="s">
        <v>91</v>
      </c>
      <c r="C70" s="57">
        <v>5002.63</v>
      </c>
      <c r="D70" s="13">
        <v>8500</v>
      </c>
      <c r="E70" s="14">
        <v>7075.96</v>
      </c>
      <c r="F70" s="37">
        <f t="shared" si="1"/>
        <v>141.44480003518149</v>
      </c>
      <c r="G70" s="37">
        <f t="shared" si="2"/>
        <v>83.246588235294112</v>
      </c>
    </row>
    <row r="71" spans="1:7" x14ac:dyDescent="0.25">
      <c r="A71" s="23" t="s">
        <v>92</v>
      </c>
      <c r="B71" s="23" t="s">
        <v>93</v>
      </c>
      <c r="C71" s="57">
        <v>0</v>
      </c>
      <c r="D71" s="13">
        <v>5396</v>
      </c>
      <c r="E71" s="14">
        <v>0</v>
      </c>
      <c r="F71" s="37" t="e">
        <f t="shared" si="1"/>
        <v>#DIV/0!</v>
      </c>
      <c r="G71" s="37">
        <f t="shared" si="2"/>
        <v>0</v>
      </c>
    </row>
    <row r="72" spans="1:7" ht="15" customHeight="1" x14ac:dyDescent="0.25">
      <c r="A72" s="76" t="s">
        <v>94</v>
      </c>
      <c r="B72" s="76" t="s">
        <v>6</v>
      </c>
      <c r="C72" s="78">
        <f>C73</f>
        <v>385369.83999999997</v>
      </c>
      <c r="D72" s="78">
        <f>D73</f>
        <v>75575</v>
      </c>
      <c r="E72" s="78">
        <f>E73</f>
        <v>74965</v>
      </c>
      <c r="F72" s="79">
        <f t="shared" si="1"/>
        <v>19.452741812903678</v>
      </c>
      <c r="G72" s="79">
        <f t="shared" si="2"/>
        <v>99.192854780019843</v>
      </c>
    </row>
    <row r="73" spans="1:7" ht="15" customHeight="1" x14ac:dyDescent="0.25">
      <c r="A73" s="26" t="s">
        <v>95</v>
      </c>
      <c r="B73" s="26" t="s">
        <v>96</v>
      </c>
      <c r="C73" s="27">
        <f>C74+C76+C80</f>
        <v>385369.83999999997</v>
      </c>
      <c r="D73" s="27">
        <f t="shared" ref="D73:E73" si="7">D74+D76+D80</f>
        <v>75575</v>
      </c>
      <c r="E73" s="27">
        <f t="shared" si="7"/>
        <v>74965</v>
      </c>
      <c r="F73" s="37">
        <f t="shared" si="1"/>
        <v>19.452741812903678</v>
      </c>
      <c r="G73" s="37">
        <f t="shared" si="2"/>
        <v>99.192854780019843</v>
      </c>
    </row>
    <row r="74" spans="1:7" x14ac:dyDescent="0.25">
      <c r="A74" s="26" t="s">
        <v>97</v>
      </c>
      <c r="B74" s="26" t="s">
        <v>98</v>
      </c>
      <c r="C74" s="27">
        <f>C75</f>
        <v>11425</v>
      </c>
      <c r="D74" s="27">
        <f>D75</f>
        <v>0</v>
      </c>
      <c r="E74" s="27">
        <f>E75</f>
        <v>0</v>
      </c>
      <c r="F74" s="37">
        <f t="shared" si="1"/>
        <v>0</v>
      </c>
      <c r="G74" s="37" t="e">
        <f t="shared" si="2"/>
        <v>#DIV/0!</v>
      </c>
    </row>
    <row r="75" spans="1:7" x14ac:dyDescent="0.25">
      <c r="A75" s="31">
        <v>4214</v>
      </c>
      <c r="B75" s="32" t="s">
        <v>136</v>
      </c>
      <c r="C75" s="58">
        <v>11425</v>
      </c>
      <c r="D75" s="29">
        <v>0</v>
      </c>
      <c r="E75" s="30">
        <v>0</v>
      </c>
      <c r="F75" s="37">
        <f t="shared" si="1"/>
        <v>0</v>
      </c>
      <c r="G75" s="37" t="e">
        <f t="shared" si="2"/>
        <v>#DIV/0!</v>
      </c>
    </row>
    <row r="76" spans="1:7" x14ac:dyDescent="0.25">
      <c r="A76" s="26" t="s">
        <v>99</v>
      </c>
      <c r="B76" s="26" t="s">
        <v>100</v>
      </c>
      <c r="C76" s="27">
        <f>C77+C78+C79</f>
        <v>348944.83999999997</v>
      </c>
      <c r="D76" s="27">
        <f>D77+D78+D79</f>
        <v>75575</v>
      </c>
      <c r="E76" s="27">
        <f>E77+E78+E79</f>
        <v>74965</v>
      </c>
      <c r="F76" s="37">
        <f t="shared" si="1"/>
        <v>21.483338168863597</v>
      </c>
      <c r="G76" s="37">
        <f t="shared" si="2"/>
        <v>99.192854780019843</v>
      </c>
    </row>
    <row r="77" spans="1:7" x14ac:dyDescent="0.25">
      <c r="A77" s="28" t="s">
        <v>101</v>
      </c>
      <c r="B77" s="28" t="s">
        <v>102</v>
      </c>
      <c r="C77" s="58">
        <v>79881.45</v>
      </c>
      <c r="D77" s="29">
        <v>7000</v>
      </c>
      <c r="E77" s="30">
        <v>6500</v>
      </c>
      <c r="F77" s="37">
        <f t="shared" si="1"/>
        <v>8.1370581029763489</v>
      </c>
      <c r="G77" s="37">
        <f t="shared" si="2"/>
        <v>92.857142857142861</v>
      </c>
    </row>
    <row r="78" spans="1:7" x14ac:dyDescent="0.25">
      <c r="A78" s="28" t="s">
        <v>103</v>
      </c>
      <c r="B78" s="28" t="s">
        <v>104</v>
      </c>
      <c r="C78" s="58">
        <v>2636.41</v>
      </c>
      <c r="D78" s="29">
        <v>61575</v>
      </c>
      <c r="E78" s="30">
        <v>61575</v>
      </c>
      <c r="F78" s="37">
        <f t="shared" si="1"/>
        <v>2335.5623745927228</v>
      </c>
      <c r="G78" s="37">
        <f t="shared" si="2"/>
        <v>100</v>
      </c>
    </row>
    <row r="79" spans="1:7" x14ac:dyDescent="0.25">
      <c r="A79" s="28" t="s">
        <v>105</v>
      </c>
      <c r="B79" s="28" t="s">
        <v>106</v>
      </c>
      <c r="C79" s="58">
        <v>266426.98</v>
      </c>
      <c r="D79" s="29">
        <v>7000</v>
      </c>
      <c r="E79" s="30">
        <v>6890</v>
      </c>
      <c r="F79" s="37">
        <f t="shared" ref="F79:F81" si="8">E79/C79*100</f>
        <v>2.5860744283480601</v>
      </c>
      <c r="G79" s="37">
        <f t="shared" ref="G79:G81" si="9">E79/D79*100</f>
        <v>98.428571428571431</v>
      </c>
    </row>
    <row r="80" spans="1:7" x14ac:dyDescent="0.25">
      <c r="A80" s="66">
        <v>423</v>
      </c>
      <c r="B80" s="68" t="s">
        <v>137</v>
      </c>
      <c r="C80" s="69">
        <f>C81</f>
        <v>25000</v>
      </c>
      <c r="D80" s="69">
        <f t="shared" ref="D80:E80" si="10">D81</f>
        <v>0</v>
      </c>
      <c r="E80" s="69">
        <f t="shared" si="10"/>
        <v>0</v>
      </c>
      <c r="F80" s="37">
        <f t="shared" si="8"/>
        <v>0</v>
      </c>
      <c r="G80" s="37" t="e">
        <f t="shared" si="9"/>
        <v>#DIV/0!</v>
      </c>
    </row>
    <row r="81" spans="1:7" x14ac:dyDescent="0.25">
      <c r="A81" s="70">
        <v>4231</v>
      </c>
      <c r="B81" s="71" t="s">
        <v>138</v>
      </c>
      <c r="C81" s="72">
        <v>25000</v>
      </c>
      <c r="D81" s="72"/>
      <c r="E81" s="72"/>
      <c r="F81" s="37">
        <f t="shared" si="8"/>
        <v>0</v>
      </c>
      <c r="G81" s="37" t="e">
        <f t="shared" si="9"/>
        <v>#DIV/0!</v>
      </c>
    </row>
    <row r="82" spans="1:7" x14ac:dyDescent="0.25">
      <c r="A82" s="65"/>
      <c r="B82" s="67"/>
      <c r="C82" s="73"/>
      <c r="D82" s="73"/>
      <c r="E82" s="73"/>
      <c r="G82" s="74"/>
    </row>
    <row r="84" spans="1:7" x14ac:dyDescent="0.25">
      <c r="B84" s="67" t="s">
        <v>109</v>
      </c>
      <c r="E84" s="67" t="s">
        <v>109</v>
      </c>
    </row>
  </sheetData>
  <mergeCells count="5">
    <mergeCell ref="A11:D11"/>
    <mergeCell ref="A1:E1"/>
    <mergeCell ref="A6:E6"/>
    <mergeCell ref="A7:G7"/>
    <mergeCell ref="A8:G8"/>
  </mergeCells>
  <phoneticPr fontId="16" type="noConversion"/>
  <pageMargins left="0.39370078740157499" right="0.39370078740157499" top="0.39370078740157499" bottom="0.70866141732283505" header="0.39370078740157499" footer="0.39370078740157499"/>
  <pageSetup paperSize="9" orientation="landscape" verticalDpi="599" r:id="rId1"/>
  <headerFooter alignWithMargins="0">
    <oddFooter>&amp;L&amp;"Arial,Regular"&amp;8 LC Šifra apl. (2022) &amp;C&amp;"Arial,Regular"&amp;8Stranica &amp;P od &amp;N &amp;R&amp;"Arial,Regular"&amp;8 *Obrada LC*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6E224-CD75-4F8D-BBB5-68223E091CD4}">
  <dimension ref="A1:R48"/>
  <sheetViews>
    <sheetView topLeftCell="A10" workbookViewId="0">
      <selection activeCell="Q19" sqref="Q19"/>
    </sheetView>
  </sheetViews>
  <sheetFormatPr defaultRowHeight="15" x14ac:dyDescent="0.25"/>
  <cols>
    <col min="1" max="1" width="8.42578125" customWidth="1"/>
    <col min="3" max="6" width="8.5703125" customWidth="1"/>
    <col min="7" max="7" width="7.7109375" customWidth="1"/>
    <col min="8" max="8" width="5.28515625" customWidth="1"/>
    <col min="9" max="9" width="5.5703125" customWidth="1"/>
    <col min="10" max="10" width="6.85546875" customWidth="1"/>
    <col min="11" max="11" width="5.85546875" customWidth="1"/>
    <col min="12" max="12" width="2.140625" customWidth="1"/>
    <col min="13" max="15" width="12.140625" customWidth="1"/>
    <col min="16" max="17" width="6.7109375" customWidth="1"/>
  </cols>
  <sheetData>
    <row r="1" spans="1:18" x14ac:dyDescent="0.25">
      <c r="A1" s="67" t="s">
        <v>108</v>
      </c>
    </row>
    <row r="2" spans="1:18" x14ac:dyDescent="0.25">
      <c r="A2" s="67" t="s">
        <v>393</v>
      </c>
    </row>
    <row r="3" spans="1:18" x14ac:dyDescent="0.25">
      <c r="A3" s="67" t="s">
        <v>394</v>
      </c>
    </row>
    <row r="4" spans="1:18" x14ac:dyDescent="0.25">
      <c r="A4" s="67" t="s">
        <v>395</v>
      </c>
    </row>
    <row r="5" spans="1:18" x14ac:dyDescent="0.25">
      <c r="A5" s="67"/>
    </row>
    <row r="7" spans="1:18" ht="18" customHeight="1" x14ac:dyDescent="0.25">
      <c r="A7" s="213" t="s">
        <v>389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</row>
    <row r="8" spans="1:18" ht="18.75" customHeight="1" x14ac:dyDescent="0.25">
      <c r="A8" s="214" t="s">
        <v>411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</row>
    <row r="9" spans="1:18" x14ac:dyDescent="0.25">
      <c r="A9" s="80" t="s">
        <v>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pans="1:18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pans="1:18" ht="24.75" x14ac:dyDescent="0.25">
      <c r="A11" s="135" t="s">
        <v>139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7"/>
      <c r="M11" s="138" t="s">
        <v>140</v>
      </c>
      <c r="N11" s="139" t="s">
        <v>154</v>
      </c>
      <c r="O11" s="139" t="s">
        <v>410</v>
      </c>
      <c r="P11" s="139" t="s">
        <v>141</v>
      </c>
      <c r="Q11" s="165" t="s">
        <v>142</v>
      </c>
    </row>
    <row r="12" spans="1:18" x14ac:dyDescent="0.25">
      <c r="A12" s="135" t="s">
        <v>143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7"/>
      <c r="M12" s="140" t="s">
        <v>144</v>
      </c>
      <c r="N12" s="141" t="s">
        <v>145</v>
      </c>
      <c r="O12" s="141" t="s">
        <v>15</v>
      </c>
      <c r="P12" s="141" t="s">
        <v>94</v>
      </c>
      <c r="Q12" s="140" t="s">
        <v>107</v>
      </c>
    </row>
    <row r="13" spans="1:18" x14ac:dyDescent="0.25">
      <c r="A13" s="142" t="s">
        <v>146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4"/>
      <c r="M13" s="145">
        <f>M14+M16+M18+M20+M22</f>
        <v>3155514.23</v>
      </c>
      <c r="N13" s="145">
        <f>N14+N16+N18+N20+N22</f>
        <v>4196973</v>
      </c>
      <c r="O13" s="145">
        <f>O14+O16+O18+O20+O22</f>
        <v>4067198.93</v>
      </c>
      <c r="P13" s="146">
        <f>O13/M13*100</f>
        <v>128.89179491990438</v>
      </c>
      <c r="Q13" s="145">
        <f>O13/N13*100</f>
        <v>96.907912678971257</v>
      </c>
    </row>
    <row r="14" spans="1:18" x14ac:dyDescent="0.25">
      <c r="A14" s="135" t="s">
        <v>147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8"/>
      <c r="M14" s="149">
        <f>M15</f>
        <v>2077381.52</v>
      </c>
      <c r="N14" s="149">
        <f>N15</f>
        <v>2565963</v>
      </c>
      <c r="O14" s="149">
        <f>O15</f>
        <v>2539263.65</v>
      </c>
      <c r="P14" s="150">
        <f t="shared" ref="P14:P47" si="0">O14/M14*100</f>
        <v>122.23386150079934</v>
      </c>
      <c r="Q14" s="166">
        <f t="shared" ref="Q14:Q47" si="1">O14/N14*100</f>
        <v>98.959480319864312</v>
      </c>
    </row>
    <row r="15" spans="1:18" x14ac:dyDescent="0.25">
      <c r="A15" s="151" t="s">
        <v>155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3"/>
      <c r="M15" s="154">
        <v>2077381.52</v>
      </c>
      <c r="N15" s="155">
        <v>2565963</v>
      </c>
      <c r="O15" s="155">
        <v>2539263.65</v>
      </c>
      <c r="P15" s="150">
        <f t="shared" si="0"/>
        <v>122.23386150079934</v>
      </c>
      <c r="Q15" s="166">
        <f t="shared" si="1"/>
        <v>98.959480319864312</v>
      </c>
    </row>
    <row r="16" spans="1:18" x14ac:dyDescent="0.25">
      <c r="A16" s="135" t="s">
        <v>148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8"/>
      <c r="M16" s="149">
        <f>M17</f>
        <v>0</v>
      </c>
      <c r="N16" s="149">
        <f t="shared" ref="N16:O16" si="2">N17</f>
        <v>3000</v>
      </c>
      <c r="O16" s="149">
        <f t="shared" si="2"/>
        <v>0</v>
      </c>
      <c r="P16" s="150" t="e">
        <f t="shared" si="0"/>
        <v>#DIV/0!</v>
      </c>
      <c r="Q16" s="166">
        <f t="shared" si="1"/>
        <v>0</v>
      </c>
    </row>
    <row r="17" spans="1:17" x14ac:dyDescent="0.25">
      <c r="A17" s="151" t="s">
        <v>156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3"/>
      <c r="M17" s="154">
        <v>0</v>
      </c>
      <c r="N17" s="155">
        <v>3000</v>
      </c>
      <c r="O17" s="155">
        <v>0</v>
      </c>
      <c r="P17" s="150" t="e">
        <f t="shared" si="0"/>
        <v>#DIV/0!</v>
      </c>
      <c r="Q17" s="166">
        <f t="shared" si="1"/>
        <v>0</v>
      </c>
    </row>
    <row r="18" spans="1:17" x14ac:dyDescent="0.25">
      <c r="A18" s="135" t="s">
        <v>149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8"/>
      <c r="M18" s="149">
        <f>M19</f>
        <v>1002585.61</v>
      </c>
      <c r="N18" s="149">
        <f t="shared" ref="N18:O18" si="3">N19</f>
        <v>1547010</v>
      </c>
      <c r="O18" s="149">
        <f t="shared" si="3"/>
        <v>1461697.18</v>
      </c>
      <c r="P18" s="150">
        <f t="shared" si="0"/>
        <v>145.79275479527379</v>
      </c>
      <c r="Q18" s="166">
        <f t="shared" si="1"/>
        <v>94.485309080096442</v>
      </c>
    </row>
    <row r="19" spans="1:17" x14ac:dyDescent="0.25">
      <c r="A19" s="151" t="s">
        <v>173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3"/>
      <c r="M19" s="154">
        <v>1002585.61</v>
      </c>
      <c r="N19" s="155">
        <v>1547010</v>
      </c>
      <c r="O19" s="155">
        <v>1461697.18</v>
      </c>
      <c r="P19" s="150">
        <f t="shared" si="0"/>
        <v>145.79275479527379</v>
      </c>
      <c r="Q19" s="166">
        <f t="shared" si="1"/>
        <v>94.485309080096442</v>
      </c>
    </row>
    <row r="20" spans="1:17" x14ac:dyDescent="0.25">
      <c r="A20" s="135" t="s">
        <v>150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8"/>
      <c r="M20" s="149">
        <f>M21</f>
        <v>57785</v>
      </c>
      <c r="N20" s="149">
        <f t="shared" ref="N20:O20" si="4">N21</f>
        <v>73000</v>
      </c>
      <c r="O20" s="149">
        <f t="shared" si="4"/>
        <v>61549.5</v>
      </c>
      <c r="P20" s="150">
        <f t="shared" si="0"/>
        <v>106.51466643592629</v>
      </c>
      <c r="Q20" s="166">
        <f t="shared" si="1"/>
        <v>84.314383561643837</v>
      </c>
    </row>
    <row r="21" spans="1:17" x14ac:dyDescent="0.25">
      <c r="A21" s="151" t="s">
        <v>157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3"/>
      <c r="M21" s="154">
        <v>57785</v>
      </c>
      <c r="N21" s="155">
        <v>73000</v>
      </c>
      <c r="O21" s="155">
        <v>61549.5</v>
      </c>
      <c r="P21" s="150">
        <f t="shared" si="0"/>
        <v>106.51466643592629</v>
      </c>
      <c r="Q21" s="166">
        <f t="shared" si="1"/>
        <v>84.314383561643837</v>
      </c>
    </row>
    <row r="22" spans="1:17" x14ac:dyDescent="0.25">
      <c r="A22" s="135" t="s">
        <v>151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8"/>
      <c r="M22" s="149">
        <f>M23</f>
        <v>17762.099999999999</v>
      </c>
      <c r="N22" s="149">
        <f t="shared" ref="N22:O22" si="5">N23</f>
        <v>8000</v>
      </c>
      <c r="O22" s="149">
        <f t="shared" si="5"/>
        <v>4688.6000000000004</v>
      </c>
      <c r="P22" s="150">
        <f t="shared" si="0"/>
        <v>26.396653548848391</v>
      </c>
      <c r="Q22" s="166">
        <f t="shared" si="1"/>
        <v>58.607500000000002</v>
      </c>
    </row>
    <row r="23" spans="1:17" x14ac:dyDescent="0.25">
      <c r="A23" s="151" t="s">
        <v>158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3"/>
      <c r="M23" s="154">
        <v>17762.099999999999</v>
      </c>
      <c r="N23" s="155">
        <v>8000</v>
      </c>
      <c r="O23" s="155">
        <v>4688.6000000000004</v>
      </c>
      <c r="P23" s="150">
        <f t="shared" si="0"/>
        <v>26.396653548848391</v>
      </c>
      <c r="Q23" s="166">
        <f t="shared" si="1"/>
        <v>58.607500000000002</v>
      </c>
    </row>
    <row r="24" spans="1:17" x14ac:dyDescent="0.25">
      <c r="A24" s="156" t="s">
        <v>0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3"/>
      <c r="M24" s="157" t="s">
        <v>0</v>
      </c>
      <c r="N24" s="156" t="s">
        <v>0</v>
      </c>
      <c r="O24" s="156" t="s">
        <v>0</v>
      </c>
      <c r="P24" s="150" t="s">
        <v>109</v>
      </c>
      <c r="Q24" s="166" t="s">
        <v>109</v>
      </c>
    </row>
    <row r="25" spans="1:17" x14ac:dyDescent="0.25">
      <c r="A25" s="158" t="s">
        <v>152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60"/>
      <c r="M25" s="161">
        <f>M26+M33+M35+M39+M42+M45</f>
        <v>3553953.47</v>
      </c>
      <c r="N25" s="161">
        <f>N26+N33+N35+N39+N42+N45</f>
        <v>4063539</v>
      </c>
      <c r="O25" s="161">
        <f>O26+O33+O35+O39+O42+O45</f>
        <v>3938424.9699999997</v>
      </c>
      <c r="P25" s="146">
        <f t="shared" si="0"/>
        <v>110.81813544396235</v>
      </c>
      <c r="Q25" s="145">
        <f t="shared" si="1"/>
        <v>96.921057482160251</v>
      </c>
    </row>
    <row r="26" spans="1:17" x14ac:dyDescent="0.25">
      <c r="A26" s="135" t="s">
        <v>147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8"/>
      <c r="M26" s="149">
        <f>M27+M28+M29+M30+M31+M32</f>
        <v>1977381.44</v>
      </c>
      <c r="N26" s="149">
        <f t="shared" ref="N26:O26" si="6">N27+N28+N29+N30+N31+N32</f>
        <v>2432629</v>
      </c>
      <c r="O26" s="149">
        <f t="shared" si="6"/>
        <v>2405930.21</v>
      </c>
      <c r="P26" s="150">
        <f t="shared" si="0"/>
        <v>121.6725393154292</v>
      </c>
      <c r="Q26" s="166">
        <f t="shared" si="1"/>
        <v>98.902471770253499</v>
      </c>
    </row>
    <row r="27" spans="1:17" x14ac:dyDescent="0.25">
      <c r="A27" s="151" t="s">
        <v>159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3"/>
      <c r="M27" s="154">
        <v>1874181.3</v>
      </c>
      <c r="N27" s="155">
        <v>2297000</v>
      </c>
      <c r="O27" s="155">
        <v>2285709.89</v>
      </c>
      <c r="P27" s="150">
        <f t="shared" si="0"/>
        <v>121.95777911133786</v>
      </c>
      <c r="Q27" s="166">
        <f t="shared" si="1"/>
        <v>99.508484545058778</v>
      </c>
    </row>
    <row r="28" spans="1:17" x14ac:dyDescent="0.25">
      <c r="A28" s="151" t="s">
        <v>412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3"/>
      <c r="M28" s="154">
        <v>50944.97</v>
      </c>
      <c r="N28" s="154">
        <v>70138</v>
      </c>
      <c r="O28" s="162">
        <v>54729.65</v>
      </c>
      <c r="P28" s="150">
        <f t="shared" si="0"/>
        <v>107.42895716691952</v>
      </c>
      <c r="Q28" s="166">
        <f t="shared" si="1"/>
        <v>78.031380991759107</v>
      </c>
    </row>
    <row r="29" spans="1:17" x14ac:dyDescent="0.25">
      <c r="A29" s="151" t="s">
        <v>160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3"/>
      <c r="M29" s="154">
        <v>3255.17</v>
      </c>
      <c r="N29" s="154">
        <v>3916</v>
      </c>
      <c r="O29" s="162">
        <v>3915.67</v>
      </c>
      <c r="P29" s="150">
        <f t="shared" si="0"/>
        <v>120.29079894444837</v>
      </c>
      <c r="Q29" s="166">
        <f t="shared" si="1"/>
        <v>99.991573033707866</v>
      </c>
    </row>
    <row r="30" spans="1:17" x14ac:dyDescent="0.25">
      <c r="A30" s="151" t="s">
        <v>161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3"/>
      <c r="M30" s="154">
        <v>11425</v>
      </c>
      <c r="N30" s="154">
        <v>0</v>
      </c>
      <c r="O30" s="162"/>
      <c r="P30" s="150">
        <f t="shared" si="0"/>
        <v>0</v>
      </c>
      <c r="Q30" s="166" t="e">
        <f t="shared" si="1"/>
        <v>#DIV/0!</v>
      </c>
    </row>
    <row r="31" spans="1:17" x14ac:dyDescent="0.25">
      <c r="A31" s="151" t="s">
        <v>162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3"/>
      <c r="M31" s="154">
        <v>12575</v>
      </c>
      <c r="N31" s="154">
        <v>61575</v>
      </c>
      <c r="O31" s="162">
        <v>61575</v>
      </c>
      <c r="P31" s="150">
        <f t="shared" si="0"/>
        <v>489.66202783300201</v>
      </c>
      <c r="Q31" s="166">
        <f t="shared" si="1"/>
        <v>100</v>
      </c>
    </row>
    <row r="32" spans="1:17" x14ac:dyDescent="0.25">
      <c r="A32" s="151" t="s">
        <v>163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3"/>
      <c r="M32" s="154">
        <v>25000</v>
      </c>
      <c r="N32" s="154">
        <v>0</v>
      </c>
      <c r="O32" s="162"/>
      <c r="P32" s="150">
        <f t="shared" si="0"/>
        <v>0</v>
      </c>
      <c r="Q32" s="166" t="e">
        <f t="shared" si="1"/>
        <v>#DIV/0!</v>
      </c>
    </row>
    <row r="33" spans="1:17" x14ac:dyDescent="0.25">
      <c r="A33" s="135" t="s">
        <v>148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8"/>
      <c r="M33" s="149">
        <f>M34</f>
        <v>0</v>
      </c>
      <c r="N33" s="149">
        <f t="shared" ref="N33:O33" si="7">N34</f>
        <v>3000</v>
      </c>
      <c r="O33" s="149">
        <f t="shared" si="7"/>
        <v>0</v>
      </c>
      <c r="P33" s="150" t="e">
        <f t="shared" si="0"/>
        <v>#DIV/0!</v>
      </c>
      <c r="Q33" s="166">
        <f t="shared" si="1"/>
        <v>0</v>
      </c>
    </row>
    <row r="34" spans="1:17" x14ac:dyDescent="0.25">
      <c r="A34" s="151" t="s">
        <v>171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3"/>
      <c r="M34" s="154">
        <v>0</v>
      </c>
      <c r="N34" s="155">
        <v>3000</v>
      </c>
      <c r="O34" s="155">
        <v>0</v>
      </c>
      <c r="P34" s="150" t="e">
        <f t="shared" si="0"/>
        <v>#DIV/0!</v>
      </c>
      <c r="Q34" s="166">
        <f t="shared" si="1"/>
        <v>0</v>
      </c>
    </row>
    <row r="35" spans="1:17" x14ac:dyDescent="0.25">
      <c r="A35" s="135" t="s">
        <v>149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8"/>
      <c r="M35" s="149">
        <f>M36+M37+M38</f>
        <v>1101024.9300000002</v>
      </c>
      <c r="N35" s="149">
        <f t="shared" ref="N35:O35" si="8">N36+N37+N38</f>
        <v>1546910</v>
      </c>
      <c r="O35" s="149">
        <f t="shared" si="8"/>
        <v>1463445.26</v>
      </c>
      <c r="P35" s="150">
        <f t="shared" si="0"/>
        <v>132.91663250531482</v>
      </c>
      <c r="Q35" s="166">
        <f t="shared" si="1"/>
        <v>94.604421718134873</v>
      </c>
    </row>
    <row r="36" spans="1:17" x14ac:dyDescent="0.25">
      <c r="A36" s="151" t="s">
        <v>164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3"/>
      <c r="M36" s="154">
        <v>586311.26</v>
      </c>
      <c r="N36" s="155">
        <v>848600</v>
      </c>
      <c r="O36" s="155">
        <v>818528.48</v>
      </c>
      <c r="P36" s="150">
        <f t="shared" si="0"/>
        <v>139.60647455414724</v>
      </c>
      <c r="Q36" s="166">
        <f t="shared" si="1"/>
        <v>96.456337497053966</v>
      </c>
    </row>
    <row r="37" spans="1:17" x14ac:dyDescent="0.25">
      <c r="A37" s="151" t="s">
        <v>413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3"/>
      <c r="M37" s="154">
        <v>462146.33</v>
      </c>
      <c r="N37" s="155">
        <v>691310</v>
      </c>
      <c r="O37" s="155">
        <v>638026.78</v>
      </c>
      <c r="P37" s="150">
        <f t="shared" si="0"/>
        <v>138.0573075198931</v>
      </c>
      <c r="Q37" s="166">
        <f t="shared" si="1"/>
        <v>92.292427420404749</v>
      </c>
    </row>
    <row r="38" spans="1:17" x14ac:dyDescent="0.25">
      <c r="A38" s="151" t="s">
        <v>165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3"/>
      <c r="M38" s="154">
        <v>52567.34</v>
      </c>
      <c r="N38" s="154">
        <v>7000</v>
      </c>
      <c r="O38" s="162">
        <v>6890</v>
      </c>
      <c r="P38" s="150">
        <f t="shared" si="0"/>
        <v>13.106997614868854</v>
      </c>
      <c r="Q38" s="166">
        <f t="shared" si="1"/>
        <v>98.428571428571431</v>
      </c>
    </row>
    <row r="39" spans="1:17" x14ac:dyDescent="0.25">
      <c r="A39" s="135" t="s">
        <v>150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8"/>
      <c r="M39" s="149">
        <f>M40+M41</f>
        <v>57785</v>
      </c>
      <c r="N39" s="149">
        <f t="shared" ref="N39:O39" si="9">N40+N41</f>
        <v>73000</v>
      </c>
      <c r="O39" s="149">
        <f t="shared" si="9"/>
        <v>61549.5</v>
      </c>
      <c r="P39" s="150">
        <f t="shared" si="0"/>
        <v>106.51466643592629</v>
      </c>
      <c r="Q39" s="166">
        <f t="shared" si="1"/>
        <v>84.314383561643837</v>
      </c>
    </row>
    <row r="40" spans="1:17" x14ac:dyDescent="0.25">
      <c r="A40" s="151" t="s">
        <v>172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3"/>
      <c r="M40" s="154">
        <v>0</v>
      </c>
      <c r="N40" s="155">
        <v>0</v>
      </c>
      <c r="O40" s="155">
        <v>0</v>
      </c>
      <c r="P40" s="150" t="e">
        <f t="shared" si="0"/>
        <v>#DIV/0!</v>
      </c>
      <c r="Q40" s="166" t="e">
        <f t="shared" si="1"/>
        <v>#DIV/0!</v>
      </c>
    </row>
    <row r="41" spans="1:17" x14ac:dyDescent="0.25">
      <c r="A41" s="151" t="s">
        <v>166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3"/>
      <c r="M41" s="154">
        <v>57785</v>
      </c>
      <c r="N41" s="155">
        <v>73000</v>
      </c>
      <c r="O41" s="155">
        <v>61549.5</v>
      </c>
      <c r="P41" s="150">
        <f t="shared" si="0"/>
        <v>106.51466643592629</v>
      </c>
      <c r="Q41" s="166">
        <f t="shared" si="1"/>
        <v>84.314383561643837</v>
      </c>
    </row>
    <row r="42" spans="1:17" x14ac:dyDescent="0.25">
      <c r="A42" s="135" t="s">
        <v>151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8"/>
      <c r="M42" s="149">
        <f>M43+M44</f>
        <v>17762.099999999999</v>
      </c>
      <c r="N42" s="149">
        <f t="shared" ref="N42:O42" si="10">N43+N44</f>
        <v>8000</v>
      </c>
      <c r="O42" s="149">
        <f t="shared" si="10"/>
        <v>7500</v>
      </c>
      <c r="P42" s="150">
        <f t="shared" si="0"/>
        <v>42.224736939888871</v>
      </c>
      <c r="Q42" s="166">
        <f t="shared" si="1"/>
        <v>93.75</v>
      </c>
    </row>
    <row r="43" spans="1:17" x14ac:dyDescent="0.25">
      <c r="A43" s="151" t="s">
        <v>167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3"/>
      <c r="M43" s="154">
        <v>16312.1</v>
      </c>
      <c r="N43" s="155">
        <v>1000</v>
      </c>
      <c r="O43" s="155">
        <v>1000</v>
      </c>
      <c r="P43" s="150">
        <f t="shared" si="0"/>
        <v>6.1304185236726108</v>
      </c>
      <c r="Q43" s="166">
        <f t="shared" si="1"/>
        <v>100</v>
      </c>
    </row>
    <row r="44" spans="1:17" x14ac:dyDescent="0.25">
      <c r="A44" s="151" t="s">
        <v>168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3"/>
      <c r="M44" s="154">
        <v>1450</v>
      </c>
      <c r="N44" s="154">
        <v>7000</v>
      </c>
      <c r="O44" s="154">
        <v>6500</v>
      </c>
      <c r="P44" s="150">
        <f t="shared" si="0"/>
        <v>448.27586206896547</v>
      </c>
      <c r="Q44" s="166">
        <f t="shared" si="1"/>
        <v>92.857142857142861</v>
      </c>
    </row>
    <row r="45" spans="1:17" x14ac:dyDescent="0.25">
      <c r="A45" s="135" t="s">
        <v>153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8"/>
      <c r="M45" s="149">
        <f>M46+M47</f>
        <v>400000</v>
      </c>
      <c r="N45" s="149">
        <f t="shared" ref="N45:O45" si="11">N46+N47</f>
        <v>0</v>
      </c>
      <c r="O45" s="149">
        <f t="shared" si="11"/>
        <v>0</v>
      </c>
      <c r="P45" s="150">
        <f t="shared" si="0"/>
        <v>0</v>
      </c>
      <c r="Q45" s="166" t="e">
        <f t="shared" si="1"/>
        <v>#DIV/0!</v>
      </c>
    </row>
    <row r="46" spans="1:17" x14ac:dyDescent="0.25">
      <c r="A46" s="151" t="s">
        <v>169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3"/>
      <c r="M46" s="154">
        <v>117647.5</v>
      </c>
      <c r="N46" s="157">
        <v>0</v>
      </c>
      <c r="O46" s="163"/>
      <c r="P46" s="150">
        <f t="shared" si="0"/>
        <v>0</v>
      </c>
      <c r="Q46" s="166" t="e">
        <f t="shared" si="1"/>
        <v>#DIV/0!</v>
      </c>
    </row>
    <row r="47" spans="1:17" x14ac:dyDescent="0.25">
      <c r="A47" s="151" t="s">
        <v>170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3"/>
      <c r="M47" s="164">
        <v>282352.5</v>
      </c>
      <c r="N47" s="164">
        <v>0</v>
      </c>
      <c r="O47" s="164">
        <v>0</v>
      </c>
      <c r="P47" s="150">
        <f t="shared" si="0"/>
        <v>0</v>
      </c>
      <c r="Q47" s="166" t="e">
        <f t="shared" si="1"/>
        <v>#DIV/0!</v>
      </c>
    </row>
    <row r="48" spans="1:17" x14ac:dyDescent="0.25">
      <c r="E48" s="67" t="s">
        <v>109</v>
      </c>
    </row>
  </sheetData>
  <mergeCells count="2">
    <mergeCell ref="A7:Q7"/>
    <mergeCell ref="A8:R8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1FC9D-375E-4AA6-BBF4-9556E70536AC}">
  <dimension ref="A1:Q20"/>
  <sheetViews>
    <sheetView workbookViewId="0">
      <selection activeCell="Q17" sqref="Q17"/>
    </sheetView>
  </sheetViews>
  <sheetFormatPr defaultRowHeight="15" x14ac:dyDescent="0.25"/>
  <cols>
    <col min="5" max="5" width="8.28515625" customWidth="1"/>
    <col min="8" max="8" width="5" customWidth="1"/>
    <col min="9" max="9" width="6.42578125" customWidth="1"/>
    <col min="10" max="10" width="6.28515625" customWidth="1"/>
    <col min="11" max="11" width="5.5703125" customWidth="1"/>
    <col min="12" max="12" width="5.140625" customWidth="1"/>
    <col min="13" max="15" width="10.85546875" customWidth="1"/>
    <col min="16" max="16" width="7.85546875" customWidth="1"/>
    <col min="17" max="17" width="8" customWidth="1"/>
  </cols>
  <sheetData>
    <row r="1" spans="1:17" x14ac:dyDescent="0.25">
      <c r="A1" s="67" t="s">
        <v>108</v>
      </c>
    </row>
    <row r="2" spans="1:17" x14ac:dyDescent="0.25">
      <c r="A2" s="67" t="s">
        <v>393</v>
      </c>
    </row>
    <row r="3" spans="1:17" x14ac:dyDescent="0.25">
      <c r="A3" s="67" t="s">
        <v>394</v>
      </c>
    </row>
    <row r="4" spans="1:17" x14ac:dyDescent="0.25">
      <c r="A4" s="67" t="s">
        <v>395</v>
      </c>
    </row>
    <row r="5" spans="1:17" x14ac:dyDescent="0.25">
      <c r="A5" s="67"/>
    </row>
    <row r="7" spans="1:17" x14ac:dyDescent="0.25">
      <c r="A7" s="213" t="s">
        <v>390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</row>
    <row r="8" spans="1:17" x14ac:dyDescent="0.25">
      <c r="A8" s="214" t="s">
        <v>414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</row>
    <row r="9" spans="1:17" x14ac:dyDescent="0.25">
      <c r="A9" s="215" t="s">
        <v>0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</row>
    <row r="10" spans="1:17" ht="39" x14ac:dyDescent="0.25">
      <c r="A10" s="216" t="s">
        <v>174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8"/>
      <c r="M10" s="168" t="s">
        <v>140</v>
      </c>
      <c r="N10" s="167" t="s">
        <v>154</v>
      </c>
      <c r="O10" s="167" t="s">
        <v>410</v>
      </c>
      <c r="P10" s="167" t="s">
        <v>141</v>
      </c>
      <c r="Q10" s="168" t="s">
        <v>142</v>
      </c>
    </row>
    <row r="11" spans="1:17" x14ac:dyDescent="0.25">
      <c r="A11" s="225" t="s">
        <v>175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7"/>
      <c r="M11" s="83" t="s">
        <v>144</v>
      </c>
      <c r="N11" s="83" t="s">
        <v>145</v>
      </c>
      <c r="O11" s="83" t="s">
        <v>15</v>
      </c>
      <c r="P11" s="83" t="s">
        <v>94</v>
      </c>
      <c r="Q11" s="83" t="s">
        <v>107</v>
      </c>
    </row>
    <row r="12" spans="1:17" x14ac:dyDescent="0.25">
      <c r="A12" s="222" t="s">
        <v>176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4"/>
      <c r="M12" s="82">
        <f>M13</f>
        <v>400000</v>
      </c>
      <c r="N12" s="82">
        <f t="shared" ref="N12:O14" si="0">N13</f>
        <v>0</v>
      </c>
      <c r="O12" s="82">
        <f t="shared" si="0"/>
        <v>0</v>
      </c>
      <c r="P12" s="82">
        <f>O12/M12*100</f>
        <v>0</v>
      </c>
      <c r="Q12" s="82" t="e">
        <f>O12/N12*100</f>
        <v>#DIV/0!</v>
      </c>
    </row>
    <row r="13" spans="1:17" x14ac:dyDescent="0.25">
      <c r="A13" s="222" t="s">
        <v>177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4"/>
      <c r="M13" s="82">
        <f>M14</f>
        <v>400000</v>
      </c>
      <c r="N13" s="82">
        <f t="shared" si="0"/>
        <v>0</v>
      </c>
      <c r="O13" s="82">
        <f t="shared" si="0"/>
        <v>0</v>
      </c>
      <c r="P13" s="82">
        <f t="shared" ref="P13:P19" si="1">O13/M13*100</f>
        <v>0</v>
      </c>
      <c r="Q13" s="82" t="e">
        <f t="shared" ref="Q13:Q19" si="2">O13/N13*100</f>
        <v>#DIV/0!</v>
      </c>
    </row>
    <row r="14" spans="1:17" x14ac:dyDescent="0.25">
      <c r="A14" s="222" t="s">
        <v>178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4"/>
      <c r="M14" s="82">
        <f>M15</f>
        <v>400000</v>
      </c>
      <c r="N14" s="82">
        <f t="shared" si="0"/>
        <v>0</v>
      </c>
      <c r="O14" s="82">
        <f t="shared" si="0"/>
        <v>0</v>
      </c>
      <c r="P14" s="82">
        <f t="shared" si="1"/>
        <v>0</v>
      </c>
      <c r="Q14" s="82" t="e">
        <f t="shared" si="2"/>
        <v>#DIV/0!</v>
      </c>
    </row>
    <row r="15" spans="1:17" x14ac:dyDescent="0.25">
      <c r="A15" s="219" t="s">
        <v>179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1"/>
      <c r="M15" s="81">
        <v>400000</v>
      </c>
      <c r="N15" s="81">
        <v>0</v>
      </c>
      <c r="O15" s="81">
        <v>0</v>
      </c>
      <c r="P15" s="82">
        <f t="shared" si="1"/>
        <v>0</v>
      </c>
      <c r="Q15" s="82" t="e">
        <f t="shared" si="2"/>
        <v>#DIV/0!</v>
      </c>
    </row>
    <row r="16" spans="1:17" x14ac:dyDescent="0.25">
      <c r="A16" s="222" t="s">
        <v>180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4"/>
      <c r="M16" s="82">
        <f>M17</f>
        <v>100000.08</v>
      </c>
      <c r="N16" s="82">
        <f t="shared" ref="N16:O18" si="3">N17</f>
        <v>133334</v>
      </c>
      <c r="O16" s="82">
        <f t="shared" si="3"/>
        <v>133333.44</v>
      </c>
      <c r="P16" s="82">
        <f t="shared" si="1"/>
        <v>133.33333333333331</v>
      </c>
      <c r="Q16" s="82">
        <f t="shared" si="2"/>
        <v>99.999580002099989</v>
      </c>
    </row>
    <row r="17" spans="1:17" x14ac:dyDescent="0.25">
      <c r="A17" s="222" t="s">
        <v>181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4"/>
      <c r="M17" s="82">
        <f>M18</f>
        <v>100000.08</v>
      </c>
      <c r="N17" s="82">
        <f t="shared" si="3"/>
        <v>133334</v>
      </c>
      <c r="O17" s="82">
        <f t="shared" si="3"/>
        <v>133333.44</v>
      </c>
      <c r="P17" s="82">
        <f t="shared" si="1"/>
        <v>133.33333333333331</v>
      </c>
      <c r="Q17" s="82">
        <f t="shared" si="2"/>
        <v>99.999580002099989</v>
      </c>
    </row>
    <row r="18" spans="1:17" x14ac:dyDescent="0.25">
      <c r="A18" s="222" t="s">
        <v>182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4"/>
      <c r="M18" s="82">
        <f>M19</f>
        <v>100000.08</v>
      </c>
      <c r="N18" s="82">
        <f t="shared" si="3"/>
        <v>133334</v>
      </c>
      <c r="O18" s="82">
        <f t="shared" si="3"/>
        <v>133333.44</v>
      </c>
      <c r="P18" s="82">
        <f t="shared" si="1"/>
        <v>133.33333333333331</v>
      </c>
      <c r="Q18" s="82">
        <f t="shared" si="2"/>
        <v>99.999580002099989</v>
      </c>
    </row>
    <row r="19" spans="1:17" x14ac:dyDescent="0.25">
      <c r="A19" s="219" t="s">
        <v>183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1"/>
      <c r="M19" s="81">
        <v>100000.08</v>
      </c>
      <c r="N19" s="81">
        <v>133334</v>
      </c>
      <c r="O19" s="81">
        <v>133333.44</v>
      </c>
      <c r="P19" s="82">
        <f t="shared" si="1"/>
        <v>133.33333333333331</v>
      </c>
      <c r="Q19" s="82">
        <f t="shared" si="2"/>
        <v>99.999580002099989</v>
      </c>
    </row>
    <row r="20" spans="1:17" x14ac:dyDescent="0.25">
      <c r="A20" s="228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30"/>
      <c r="M20" s="81"/>
      <c r="N20" s="81"/>
      <c r="O20" s="81"/>
      <c r="P20" s="82" t="s">
        <v>109</v>
      </c>
      <c r="Q20" s="82" t="s">
        <v>109</v>
      </c>
    </row>
  </sheetData>
  <mergeCells count="14">
    <mergeCell ref="A20:L20"/>
    <mergeCell ref="A19:L19"/>
    <mergeCell ref="A18:L18"/>
    <mergeCell ref="A17:L17"/>
    <mergeCell ref="A16:L16"/>
    <mergeCell ref="A7:Q7"/>
    <mergeCell ref="A8:Q8"/>
    <mergeCell ref="A9:Q9"/>
    <mergeCell ref="A10:L10"/>
    <mergeCell ref="A15:L15"/>
    <mergeCell ref="A14:L14"/>
    <mergeCell ref="A13:L13"/>
    <mergeCell ref="A12:L12"/>
    <mergeCell ref="A11:L11"/>
  </mergeCells>
  <pageMargins left="0.11811023622047245" right="0.11811023622047245" top="0.74803149606299213" bottom="0.74803149606299213" header="0.31496062992125984" footer="0.31496062992125984"/>
  <pageSetup paperSize="9" orientation="landscape" verticalDpi="5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9A0B6-5568-41AE-A5C5-B04844F3A9D5}">
  <dimension ref="A1:N18"/>
  <sheetViews>
    <sheetView workbookViewId="0">
      <selection activeCell="N18" sqref="N18"/>
    </sheetView>
  </sheetViews>
  <sheetFormatPr defaultRowHeight="15" x14ac:dyDescent="0.25"/>
  <cols>
    <col min="9" max="9" width="6.5703125" customWidth="1"/>
    <col min="10" max="12" width="13.28515625" customWidth="1"/>
  </cols>
  <sheetData>
    <row r="1" spans="1:14" x14ac:dyDescent="0.25">
      <c r="A1" s="67" t="s">
        <v>108</v>
      </c>
    </row>
    <row r="2" spans="1:14" x14ac:dyDescent="0.25">
      <c r="A2" s="67" t="s">
        <v>393</v>
      </c>
    </row>
    <row r="3" spans="1:14" x14ac:dyDescent="0.25">
      <c r="A3" s="67" t="s">
        <v>394</v>
      </c>
    </row>
    <row r="4" spans="1:14" x14ac:dyDescent="0.25">
      <c r="A4" s="67" t="s">
        <v>395</v>
      </c>
    </row>
    <row r="6" spans="1:14" x14ac:dyDescent="0.25">
      <c r="A6" s="213" t="s">
        <v>392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</row>
    <row r="7" spans="1:14" x14ac:dyDescent="0.25">
      <c r="A7" s="214" t="s">
        <v>415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</row>
    <row r="8" spans="1:14" x14ac:dyDescent="0.25">
      <c r="A8" s="235" t="s">
        <v>0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</row>
    <row r="9" spans="1:14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14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26.25" x14ac:dyDescent="0.25">
      <c r="A11" s="237" t="s">
        <v>139</v>
      </c>
      <c r="B11" s="238"/>
      <c r="C11" s="238"/>
      <c r="D11" s="238"/>
      <c r="E11" s="238"/>
      <c r="F11" s="238"/>
      <c r="G11" s="238"/>
      <c r="H11" s="238"/>
      <c r="I11" s="238"/>
      <c r="J11" s="168" t="s">
        <v>140</v>
      </c>
      <c r="K11" s="167" t="s">
        <v>154</v>
      </c>
      <c r="L11" s="167" t="s">
        <v>410</v>
      </c>
      <c r="M11" s="167" t="s">
        <v>141</v>
      </c>
      <c r="N11" s="168" t="s">
        <v>142</v>
      </c>
    </row>
    <row r="12" spans="1:14" x14ac:dyDescent="0.25">
      <c r="A12" s="237" t="s">
        <v>175</v>
      </c>
      <c r="B12" s="238"/>
      <c r="C12" s="238"/>
      <c r="D12" s="238"/>
      <c r="E12" s="238"/>
      <c r="F12" s="238"/>
      <c r="G12" s="238"/>
      <c r="H12" s="238"/>
      <c r="I12" s="238"/>
      <c r="J12" s="83" t="s">
        <v>144</v>
      </c>
      <c r="K12" s="83" t="s">
        <v>145</v>
      </c>
      <c r="L12" s="83" t="s">
        <v>15</v>
      </c>
      <c r="M12" s="83" t="s">
        <v>94</v>
      </c>
      <c r="N12" s="83" t="s">
        <v>107</v>
      </c>
    </row>
    <row r="13" spans="1:14" x14ac:dyDescent="0.25">
      <c r="A13" s="239" t="s">
        <v>184</v>
      </c>
      <c r="B13" s="240"/>
      <c r="C13" s="240"/>
      <c r="D13" s="240"/>
      <c r="E13" s="240"/>
      <c r="F13" s="240"/>
      <c r="G13" s="240"/>
      <c r="H13" s="240"/>
      <c r="I13" s="240"/>
      <c r="J13" s="86">
        <f>J14</f>
        <v>400000</v>
      </c>
      <c r="K13" s="86">
        <f t="shared" ref="K13:L14" si="0">K14</f>
        <v>0</v>
      </c>
      <c r="L13" s="86">
        <f t="shared" si="0"/>
        <v>0</v>
      </c>
      <c r="M13" s="87">
        <v>52.3</v>
      </c>
      <c r="N13" s="87">
        <v>80.67</v>
      </c>
    </row>
    <row r="14" spans="1:14" x14ac:dyDescent="0.25">
      <c r="A14" s="233" t="s">
        <v>185</v>
      </c>
      <c r="B14" s="234"/>
      <c r="C14" s="234"/>
      <c r="D14" s="234"/>
      <c r="E14" s="234"/>
      <c r="F14" s="234"/>
      <c r="G14" s="234"/>
      <c r="H14" s="234"/>
      <c r="I14" s="234"/>
      <c r="J14" s="84">
        <f>J15</f>
        <v>400000</v>
      </c>
      <c r="K14" s="84">
        <f t="shared" si="0"/>
        <v>0</v>
      </c>
      <c r="L14" s="84">
        <f t="shared" si="0"/>
        <v>0</v>
      </c>
      <c r="M14" s="85">
        <v>52.3</v>
      </c>
      <c r="N14" s="85">
        <v>80.67</v>
      </c>
    </row>
    <row r="15" spans="1:14" x14ac:dyDescent="0.25">
      <c r="A15" s="231" t="s">
        <v>186</v>
      </c>
      <c r="B15" s="232"/>
      <c r="C15" s="232"/>
      <c r="D15" s="232"/>
      <c r="E15" s="232"/>
      <c r="F15" s="232"/>
      <c r="G15" s="232"/>
      <c r="H15" s="232"/>
      <c r="I15" s="232"/>
      <c r="J15" s="88">
        <v>400000</v>
      </c>
      <c r="K15" s="88">
        <v>0</v>
      </c>
      <c r="L15" s="88">
        <v>0</v>
      </c>
      <c r="M15" s="89" t="s">
        <v>0</v>
      </c>
      <c r="N15" s="89">
        <v>100</v>
      </c>
    </row>
    <row r="16" spans="1:14" x14ac:dyDescent="0.25">
      <c r="A16" s="239" t="s">
        <v>187</v>
      </c>
      <c r="B16" s="240"/>
      <c r="C16" s="240"/>
      <c r="D16" s="240"/>
      <c r="E16" s="240"/>
      <c r="F16" s="240"/>
      <c r="G16" s="240"/>
      <c r="H16" s="240"/>
      <c r="I16" s="240"/>
      <c r="J16" s="86">
        <f>J17</f>
        <v>100000.08</v>
      </c>
      <c r="K16" s="86">
        <f t="shared" ref="K16:L17" si="1">K17</f>
        <v>133334</v>
      </c>
      <c r="L16" s="86">
        <f t="shared" si="1"/>
        <v>133333.44</v>
      </c>
      <c r="M16" s="87">
        <v>69.12</v>
      </c>
      <c r="N16" s="87">
        <v>57.87</v>
      </c>
    </row>
    <row r="17" spans="1:14" x14ac:dyDescent="0.25">
      <c r="A17" s="233" t="s">
        <v>188</v>
      </c>
      <c r="B17" s="234"/>
      <c r="C17" s="234"/>
      <c r="D17" s="234"/>
      <c r="E17" s="234"/>
      <c r="F17" s="234"/>
      <c r="G17" s="234"/>
      <c r="H17" s="234"/>
      <c r="I17" s="234"/>
      <c r="J17" s="84">
        <f>J18</f>
        <v>100000.08</v>
      </c>
      <c r="K17" s="84">
        <f t="shared" si="1"/>
        <v>133334</v>
      </c>
      <c r="L17" s="84">
        <f t="shared" si="1"/>
        <v>133333.44</v>
      </c>
      <c r="M17" s="85" t="s">
        <v>0</v>
      </c>
      <c r="N17" s="85">
        <v>100</v>
      </c>
    </row>
    <row r="18" spans="1:14" x14ac:dyDescent="0.25">
      <c r="A18" s="231" t="s">
        <v>189</v>
      </c>
      <c r="B18" s="232"/>
      <c r="C18" s="232"/>
      <c r="D18" s="232"/>
      <c r="E18" s="232"/>
      <c r="F18" s="232"/>
      <c r="G18" s="232"/>
      <c r="H18" s="232"/>
      <c r="I18" s="232"/>
      <c r="J18" s="88">
        <v>100000.08</v>
      </c>
      <c r="K18" s="88">
        <v>133334</v>
      </c>
      <c r="L18" s="88">
        <v>133333.44</v>
      </c>
      <c r="M18" s="89" t="s">
        <v>0</v>
      </c>
      <c r="N18" s="89">
        <v>100</v>
      </c>
    </row>
  </sheetData>
  <mergeCells count="11">
    <mergeCell ref="A18:I18"/>
    <mergeCell ref="A17:I17"/>
    <mergeCell ref="A6:N6"/>
    <mergeCell ref="A7:N7"/>
    <mergeCell ref="A8:N8"/>
    <mergeCell ref="A11:I11"/>
    <mergeCell ref="A16:I16"/>
    <mergeCell ref="A15:I15"/>
    <mergeCell ref="A14:I14"/>
    <mergeCell ref="A13:I13"/>
    <mergeCell ref="A12:I12"/>
  </mergeCells>
  <pageMargins left="0.31496062992125984" right="0.31496062992125984" top="0.74803149606299213" bottom="0.74803149606299213" header="0.31496062992125984" footer="0.31496062992125984"/>
  <pageSetup paperSize="9" orientation="landscape" verticalDpi="59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7E760-13CC-4ADE-B0F2-83D592C827F5}">
  <dimension ref="A1:F220"/>
  <sheetViews>
    <sheetView workbookViewId="0">
      <selection sqref="A1:A4"/>
    </sheetView>
  </sheetViews>
  <sheetFormatPr defaultRowHeight="15" x14ac:dyDescent="0.25"/>
  <cols>
    <col min="1" max="1" width="19.5703125" customWidth="1"/>
    <col min="2" max="2" width="11.5703125" customWidth="1"/>
    <col min="3" max="3" width="52.140625" customWidth="1"/>
    <col min="4" max="5" width="15.7109375" customWidth="1"/>
    <col min="6" max="6" width="10" customWidth="1"/>
  </cols>
  <sheetData>
    <row r="1" spans="1:6" x14ac:dyDescent="0.25">
      <c r="A1" s="67" t="s">
        <v>108</v>
      </c>
    </row>
    <row r="2" spans="1:6" x14ac:dyDescent="0.25">
      <c r="A2" s="67" t="s">
        <v>393</v>
      </c>
    </row>
    <row r="3" spans="1:6" x14ac:dyDescent="0.25">
      <c r="A3" s="67" t="s">
        <v>394</v>
      </c>
    </row>
    <row r="4" spans="1:6" x14ac:dyDescent="0.25">
      <c r="A4" s="67" t="s">
        <v>395</v>
      </c>
    </row>
    <row r="5" spans="1:6" x14ac:dyDescent="0.25">
      <c r="A5" s="67"/>
    </row>
    <row r="7" spans="1:6" ht="21.75" customHeight="1" x14ac:dyDescent="0.25">
      <c r="A7" s="241" t="s">
        <v>391</v>
      </c>
      <c r="B7" s="241"/>
      <c r="C7" s="241"/>
      <c r="D7" s="241"/>
      <c r="E7" s="241"/>
      <c r="F7" s="241"/>
    </row>
    <row r="8" spans="1:6" ht="26.25" customHeight="1" x14ac:dyDescent="0.25">
      <c r="A8" s="242" t="s">
        <v>416</v>
      </c>
      <c r="B8" s="242"/>
      <c r="C8" s="242"/>
      <c r="D8" s="242"/>
      <c r="E8" s="242"/>
      <c r="F8" s="242"/>
    </row>
    <row r="9" spans="1:6" ht="26.25" x14ac:dyDescent="0.25">
      <c r="A9" s="132"/>
      <c r="B9" s="132"/>
      <c r="C9" s="177" t="s">
        <v>384</v>
      </c>
      <c r="D9" s="176" t="s">
        <v>154</v>
      </c>
      <c r="E9" s="176" t="s">
        <v>417</v>
      </c>
      <c r="F9" s="176" t="s">
        <v>385</v>
      </c>
    </row>
    <row r="10" spans="1:6" x14ac:dyDescent="0.25">
      <c r="C10" s="133"/>
      <c r="D10" s="133">
        <v>1</v>
      </c>
      <c r="E10" s="133">
        <v>2</v>
      </c>
      <c r="F10" s="133">
        <v>3</v>
      </c>
    </row>
    <row r="11" spans="1:6" ht="15" customHeight="1" x14ac:dyDescent="0.25">
      <c r="A11" s="115" t="s">
        <v>190</v>
      </c>
      <c r="B11" s="115" t="s">
        <v>191</v>
      </c>
      <c r="C11" s="116" t="s">
        <v>192</v>
      </c>
      <c r="D11" s="117">
        <f>D12</f>
        <v>4188973</v>
      </c>
      <c r="E11" s="117">
        <f>E12</f>
        <v>4071829.26</v>
      </c>
      <c r="F11" s="118" t="s">
        <v>193</v>
      </c>
    </row>
    <row r="12" spans="1:6" ht="15" customHeight="1" x14ac:dyDescent="0.25">
      <c r="A12" s="119" t="s">
        <v>194</v>
      </c>
      <c r="B12" s="119" t="s">
        <v>195</v>
      </c>
      <c r="C12" s="120" t="s">
        <v>196</v>
      </c>
      <c r="D12" s="121">
        <f>D14+D134+D203</f>
        <v>4188973</v>
      </c>
      <c r="E12" s="121">
        <f>E14+E134+E203</f>
        <v>4071829.26</v>
      </c>
      <c r="F12" s="122">
        <f t="shared" ref="F12:F76" si="0">E12/D12*100</f>
        <v>97.203521244944753</v>
      </c>
    </row>
    <row r="13" spans="1:6" ht="12.75" customHeight="1" x14ac:dyDescent="0.25">
      <c r="A13" s="112"/>
      <c r="B13" s="112"/>
      <c r="C13" s="113"/>
      <c r="D13" s="114"/>
      <c r="E13" s="114"/>
      <c r="F13" s="90"/>
    </row>
    <row r="14" spans="1:6" ht="15" customHeight="1" x14ac:dyDescent="0.25">
      <c r="A14" s="123" t="s">
        <v>197</v>
      </c>
      <c r="B14" s="123" t="s">
        <v>198</v>
      </c>
      <c r="C14" s="124" t="s">
        <v>192</v>
      </c>
      <c r="D14" s="125">
        <f>D15+D37+D45+D108</f>
        <v>4099973</v>
      </c>
      <c r="E14" s="125">
        <f>E15+E37+E45+E108+E123</f>
        <v>4018045.2199999997</v>
      </c>
      <c r="F14" s="126">
        <f t="shared" si="0"/>
        <v>98.001748304196141</v>
      </c>
    </row>
    <row r="15" spans="1:6" ht="15" customHeight="1" x14ac:dyDescent="0.25">
      <c r="A15" s="127" t="s">
        <v>199</v>
      </c>
      <c r="B15" s="127" t="s">
        <v>200</v>
      </c>
      <c r="C15" s="128" t="s">
        <v>201</v>
      </c>
      <c r="D15" s="129">
        <f>D16+D29+D33</f>
        <v>2506963</v>
      </c>
      <c r="E15" s="129">
        <f>E16+E29+E33</f>
        <v>2506961.61</v>
      </c>
      <c r="F15" s="131">
        <f t="shared" si="0"/>
        <v>99.999944554427003</v>
      </c>
    </row>
    <row r="16" spans="1:6" ht="15" customHeight="1" x14ac:dyDescent="0.25">
      <c r="A16" s="91" t="s">
        <v>0</v>
      </c>
      <c r="B16" s="91" t="s">
        <v>15</v>
      </c>
      <c r="C16" s="92" t="s">
        <v>5</v>
      </c>
      <c r="D16" s="93">
        <f>D17+D20+D26</f>
        <v>2312054</v>
      </c>
      <c r="E16" s="93">
        <f>E17+E20+E26</f>
        <v>2312053.17</v>
      </c>
      <c r="F16" s="90">
        <f t="shared" si="0"/>
        <v>99.999964101184474</v>
      </c>
    </row>
    <row r="17" spans="1:6" ht="15" customHeight="1" x14ac:dyDescent="0.25">
      <c r="A17" s="61" t="s">
        <v>0</v>
      </c>
      <c r="B17" s="61" t="s">
        <v>16</v>
      </c>
      <c r="C17" s="94" t="s">
        <v>17</v>
      </c>
      <c r="D17" s="93">
        <f>D18</f>
        <v>2270000</v>
      </c>
      <c r="E17" s="93">
        <f>E18</f>
        <v>2270000</v>
      </c>
      <c r="F17" s="90">
        <f t="shared" si="0"/>
        <v>100</v>
      </c>
    </row>
    <row r="18" spans="1:6" ht="15" customHeight="1" x14ac:dyDescent="0.25">
      <c r="A18" s="61" t="s">
        <v>0</v>
      </c>
      <c r="B18" s="61" t="s">
        <v>18</v>
      </c>
      <c r="C18" s="94" t="s">
        <v>19</v>
      </c>
      <c r="D18" s="93">
        <f>D19</f>
        <v>2270000</v>
      </c>
      <c r="E18" s="93">
        <f>E19</f>
        <v>2270000</v>
      </c>
      <c r="F18" s="90">
        <f t="shared" si="0"/>
        <v>100</v>
      </c>
    </row>
    <row r="19" spans="1:6" ht="15" customHeight="1" x14ac:dyDescent="0.25">
      <c r="A19" s="95" t="s">
        <v>202</v>
      </c>
      <c r="B19" s="95" t="s">
        <v>20</v>
      </c>
      <c r="C19" s="96" t="s">
        <v>21</v>
      </c>
      <c r="D19" s="97">
        <v>2270000</v>
      </c>
      <c r="E19" s="98">
        <v>2270000</v>
      </c>
      <c r="F19" s="90">
        <f t="shared" si="0"/>
        <v>100</v>
      </c>
    </row>
    <row r="20" spans="1:6" ht="15" customHeight="1" x14ac:dyDescent="0.25">
      <c r="A20" s="61" t="s">
        <v>0</v>
      </c>
      <c r="B20" s="61" t="s">
        <v>31</v>
      </c>
      <c r="C20" s="94" t="s">
        <v>32</v>
      </c>
      <c r="D20" s="93">
        <f>D21+D24</f>
        <v>38138</v>
      </c>
      <c r="E20" s="93">
        <f>E21+E24</f>
        <v>38137.5</v>
      </c>
      <c r="F20" s="90">
        <f t="shared" si="0"/>
        <v>99.998688971629349</v>
      </c>
    </row>
    <row r="21" spans="1:6" ht="15" customHeight="1" x14ac:dyDescent="0.25">
      <c r="A21" s="61" t="s">
        <v>0</v>
      </c>
      <c r="B21" s="61" t="s">
        <v>43</v>
      </c>
      <c r="C21" s="94" t="s">
        <v>44</v>
      </c>
      <c r="D21" s="93">
        <f>D22+D23</f>
        <v>25013</v>
      </c>
      <c r="E21" s="93">
        <f>E22+E23</f>
        <v>25012.5</v>
      </c>
      <c r="F21" s="90">
        <f t="shared" si="0"/>
        <v>99.998001039459481</v>
      </c>
    </row>
    <row r="22" spans="1:6" ht="22.5" customHeight="1" x14ac:dyDescent="0.25">
      <c r="A22" s="95" t="s">
        <v>203</v>
      </c>
      <c r="B22" s="95" t="s">
        <v>51</v>
      </c>
      <c r="C22" s="105" t="s">
        <v>204</v>
      </c>
      <c r="D22" s="97">
        <v>25013</v>
      </c>
      <c r="E22" s="98">
        <v>25012.5</v>
      </c>
      <c r="F22" s="90">
        <f t="shared" si="0"/>
        <v>99.998001039459481</v>
      </c>
    </row>
    <row r="23" spans="1:6" ht="15" customHeight="1" x14ac:dyDescent="0.25">
      <c r="A23" s="95" t="s">
        <v>205</v>
      </c>
      <c r="B23" s="95" t="s">
        <v>53</v>
      </c>
      <c r="C23" s="96" t="s">
        <v>206</v>
      </c>
      <c r="D23" s="97">
        <v>0</v>
      </c>
      <c r="E23" s="98">
        <v>0</v>
      </c>
      <c r="F23" s="90" t="e">
        <f t="shared" si="0"/>
        <v>#DIV/0!</v>
      </c>
    </row>
    <row r="24" spans="1:6" ht="15" customHeight="1" x14ac:dyDescent="0.25">
      <c r="A24" s="61" t="s">
        <v>0</v>
      </c>
      <c r="B24" s="61" t="s">
        <v>57</v>
      </c>
      <c r="C24" s="94" t="s">
        <v>58</v>
      </c>
      <c r="D24" s="93">
        <f>D25</f>
        <v>13125</v>
      </c>
      <c r="E24" s="93">
        <f>E25</f>
        <v>13125</v>
      </c>
      <c r="F24" s="90">
        <f t="shared" si="0"/>
        <v>100</v>
      </c>
    </row>
    <row r="25" spans="1:6" ht="15" customHeight="1" x14ac:dyDescent="0.25">
      <c r="A25" s="95" t="s">
        <v>207</v>
      </c>
      <c r="B25" s="95" t="s">
        <v>61</v>
      </c>
      <c r="C25" s="96" t="s">
        <v>208</v>
      </c>
      <c r="D25" s="97">
        <v>13125</v>
      </c>
      <c r="E25" s="98">
        <v>13125</v>
      </c>
      <c r="F25" s="90">
        <f t="shared" si="0"/>
        <v>100</v>
      </c>
    </row>
    <row r="26" spans="1:6" ht="15" customHeight="1" x14ac:dyDescent="0.25">
      <c r="A26" s="61" t="s">
        <v>0</v>
      </c>
      <c r="B26" s="61" t="s">
        <v>82</v>
      </c>
      <c r="C26" s="94" t="s">
        <v>83</v>
      </c>
      <c r="D26" s="93">
        <f>D27</f>
        <v>3916</v>
      </c>
      <c r="E26" s="93">
        <f>E27</f>
        <v>3915.67</v>
      </c>
      <c r="F26" s="90">
        <f t="shared" si="0"/>
        <v>99.991573033707866</v>
      </c>
    </row>
    <row r="27" spans="1:6" ht="15" customHeight="1" x14ac:dyDescent="0.25">
      <c r="A27" s="61" t="s">
        <v>0</v>
      </c>
      <c r="B27" s="61" t="s">
        <v>84</v>
      </c>
      <c r="C27" s="94" t="s">
        <v>85</v>
      </c>
      <c r="D27" s="93">
        <f>D28</f>
        <v>3916</v>
      </c>
      <c r="E27" s="93">
        <f>E28</f>
        <v>3915.67</v>
      </c>
      <c r="F27" s="90">
        <f t="shared" si="0"/>
        <v>99.991573033707866</v>
      </c>
    </row>
    <row r="28" spans="1:6" ht="15" customHeight="1" x14ac:dyDescent="0.25">
      <c r="A28" s="95" t="s">
        <v>209</v>
      </c>
      <c r="B28" s="95" t="s">
        <v>86</v>
      </c>
      <c r="C28" s="96" t="s">
        <v>210</v>
      </c>
      <c r="D28" s="97">
        <v>3916</v>
      </c>
      <c r="E28" s="98">
        <v>3915.67</v>
      </c>
      <c r="F28" s="90">
        <f t="shared" si="0"/>
        <v>99.991573033707866</v>
      </c>
    </row>
    <row r="29" spans="1:6" ht="15" customHeight="1" x14ac:dyDescent="0.25">
      <c r="A29" s="95"/>
      <c r="B29" s="91" t="s">
        <v>94</v>
      </c>
      <c r="C29" s="92" t="s">
        <v>6</v>
      </c>
      <c r="D29" s="185">
        <f t="shared" ref="D29:E31" si="1">D30</f>
        <v>61575</v>
      </c>
      <c r="E29" s="185">
        <f t="shared" si="1"/>
        <v>61575</v>
      </c>
      <c r="F29" s="90">
        <f t="shared" si="0"/>
        <v>100</v>
      </c>
    </row>
    <row r="30" spans="1:6" ht="15" customHeight="1" x14ac:dyDescent="0.25">
      <c r="A30" s="95"/>
      <c r="B30" s="61" t="s">
        <v>95</v>
      </c>
      <c r="C30" s="94" t="s">
        <v>96</v>
      </c>
      <c r="D30" s="185">
        <f t="shared" si="1"/>
        <v>61575</v>
      </c>
      <c r="E30" s="185">
        <f t="shared" si="1"/>
        <v>61575</v>
      </c>
      <c r="F30" s="90">
        <f t="shared" si="0"/>
        <v>100</v>
      </c>
    </row>
    <row r="31" spans="1:6" ht="15" customHeight="1" x14ac:dyDescent="0.25">
      <c r="A31" s="95"/>
      <c r="B31" s="61" t="s">
        <v>99</v>
      </c>
      <c r="C31" s="94" t="s">
        <v>100</v>
      </c>
      <c r="D31" s="185">
        <f t="shared" si="1"/>
        <v>61575</v>
      </c>
      <c r="E31" s="185">
        <f t="shared" si="1"/>
        <v>61575</v>
      </c>
      <c r="F31" s="90">
        <f t="shared" si="0"/>
        <v>100</v>
      </c>
    </row>
    <row r="32" spans="1:6" ht="15" customHeight="1" x14ac:dyDescent="0.25">
      <c r="A32" s="95"/>
      <c r="B32" s="95">
        <v>4223</v>
      </c>
      <c r="C32" s="96" t="s">
        <v>104</v>
      </c>
      <c r="D32" s="97">
        <v>61575</v>
      </c>
      <c r="E32" s="98">
        <v>61575</v>
      </c>
      <c r="F32" s="90">
        <f t="shared" si="0"/>
        <v>100</v>
      </c>
    </row>
    <row r="33" spans="1:6" ht="15" customHeight="1" x14ac:dyDescent="0.25">
      <c r="A33" s="91" t="s">
        <v>0</v>
      </c>
      <c r="B33" s="91" t="s">
        <v>107</v>
      </c>
      <c r="C33" s="92" t="s">
        <v>9</v>
      </c>
      <c r="D33" s="99">
        <f t="shared" ref="D33:E35" si="2">D34</f>
        <v>133334</v>
      </c>
      <c r="E33" s="99">
        <f t="shared" si="2"/>
        <v>133333.44</v>
      </c>
      <c r="F33" s="90">
        <f t="shared" si="0"/>
        <v>99.999580002099989</v>
      </c>
    </row>
    <row r="34" spans="1:6" ht="15" customHeight="1" x14ac:dyDescent="0.25">
      <c r="A34" s="61" t="s">
        <v>0</v>
      </c>
      <c r="B34" s="61" t="s">
        <v>211</v>
      </c>
      <c r="C34" s="94" t="s">
        <v>212</v>
      </c>
      <c r="D34" s="93">
        <f t="shared" si="2"/>
        <v>133334</v>
      </c>
      <c r="E34" s="93">
        <f t="shared" si="2"/>
        <v>133333.44</v>
      </c>
      <c r="F34" s="90">
        <f t="shared" si="0"/>
        <v>99.999580002099989</v>
      </c>
    </row>
    <row r="35" spans="1:6" ht="22.5" customHeight="1" x14ac:dyDescent="0.25">
      <c r="A35" s="61" t="s">
        <v>0</v>
      </c>
      <c r="B35" s="61" t="s">
        <v>213</v>
      </c>
      <c r="C35" s="94" t="s">
        <v>214</v>
      </c>
      <c r="D35" s="93">
        <f t="shared" si="2"/>
        <v>133334</v>
      </c>
      <c r="E35" s="93">
        <f t="shared" si="2"/>
        <v>133333.44</v>
      </c>
      <c r="F35" s="90">
        <f t="shared" si="0"/>
        <v>99.999580002099989</v>
      </c>
    </row>
    <row r="36" spans="1:6" ht="15" customHeight="1" x14ac:dyDescent="0.25">
      <c r="A36" s="95" t="s">
        <v>215</v>
      </c>
      <c r="B36" s="95" t="s">
        <v>216</v>
      </c>
      <c r="C36" s="96" t="s">
        <v>217</v>
      </c>
      <c r="D36" s="97">
        <v>133334</v>
      </c>
      <c r="E36" s="98">
        <v>133333.44</v>
      </c>
      <c r="F36" s="90">
        <f t="shared" si="0"/>
        <v>99.999580002099989</v>
      </c>
    </row>
    <row r="37" spans="1:6" ht="15" customHeight="1" x14ac:dyDescent="0.25">
      <c r="A37" s="127" t="s">
        <v>199</v>
      </c>
      <c r="B37" s="127" t="s">
        <v>218</v>
      </c>
      <c r="C37" s="128" t="s">
        <v>219</v>
      </c>
      <c r="D37" s="129">
        <f>D38</f>
        <v>3000</v>
      </c>
      <c r="E37" s="129">
        <f>E38</f>
        <v>0</v>
      </c>
      <c r="F37" s="131">
        <f t="shared" si="0"/>
        <v>0</v>
      </c>
    </row>
    <row r="38" spans="1:6" ht="15" customHeight="1" x14ac:dyDescent="0.25">
      <c r="A38" s="91" t="s">
        <v>0</v>
      </c>
      <c r="B38" s="91" t="s">
        <v>15</v>
      </c>
      <c r="C38" s="92" t="s">
        <v>5</v>
      </c>
      <c r="D38" s="99">
        <f t="shared" ref="D38:E39" si="3">D39</f>
        <v>3000</v>
      </c>
      <c r="E38" s="99">
        <f t="shared" si="3"/>
        <v>0</v>
      </c>
      <c r="F38" s="90">
        <f t="shared" si="0"/>
        <v>0</v>
      </c>
    </row>
    <row r="39" spans="1:6" ht="15" customHeight="1" x14ac:dyDescent="0.25">
      <c r="A39" s="61" t="s">
        <v>0</v>
      </c>
      <c r="B39" s="61" t="s">
        <v>31</v>
      </c>
      <c r="C39" s="94" t="s">
        <v>32</v>
      </c>
      <c r="D39" s="93">
        <f t="shared" si="3"/>
        <v>3000</v>
      </c>
      <c r="E39" s="93">
        <f t="shared" si="3"/>
        <v>0</v>
      </c>
      <c r="F39" s="90">
        <f t="shared" si="0"/>
        <v>0</v>
      </c>
    </row>
    <row r="40" spans="1:6" ht="15" customHeight="1" x14ac:dyDescent="0.25">
      <c r="A40" s="61" t="s">
        <v>0</v>
      </c>
      <c r="B40" s="61" t="s">
        <v>43</v>
      </c>
      <c r="C40" s="94" t="s">
        <v>44</v>
      </c>
      <c r="D40" s="93">
        <f>D41+D42+D43+D44</f>
        <v>3000</v>
      </c>
      <c r="E40" s="93">
        <f>E41+E42+E43+E44</f>
        <v>0</v>
      </c>
      <c r="F40" s="90">
        <f t="shared" si="0"/>
        <v>0</v>
      </c>
    </row>
    <row r="41" spans="1:6" ht="15" customHeight="1" x14ac:dyDescent="0.25">
      <c r="A41" s="95" t="s">
        <v>220</v>
      </c>
      <c r="B41" s="95" t="s">
        <v>45</v>
      </c>
      <c r="C41" s="100" t="s">
        <v>221</v>
      </c>
      <c r="D41" s="101">
        <v>2400</v>
      </c>
      <c r="E41" s="98">
        <v>0</v>
      </c>
      <c r="F41" s="90">
        <f t="shared" si="0"/>
        <v>0</v>
      </c>
    </row>
    <row r="42" spans="1:6" ht="15" customHeight="1" x14ac:dyDescent="0.25">
      <c r="A42" s="95" t="s">
        <v>222</v>
      </c>
      <c r="B42" s="95" t="s">
        <v>45</v>
      </c>
      <c r="C42" s="102" t="s">
        <v>223</v>
      </c>
      <c r="D42" s="101">
        <v>0</v>
      </c>
      <c r="E42" s="98">
        <v>0</v>
      </c>
      <c r="F42" s="90" t="e">
        <f t="shared" si="0"/>
        <v>#DIV/0!</v>
      </c>
    </row>
    <row r="43" spans="1:6" ht="15" customHeight="1" x14ac:dyDescent="0.25">
      <c r="A43" s="95" t="s">
        <v>224</v>
      </c>
      <c r="B43" s="95" t="s">
        <v>49</v>
      </c>
      <c r="C43" s="96" t="s">
        <v>225</v>
      </c>
      <c r="D43" s="97">
        <v>300</v>
      </c>
      <c r="E43" s="98">
        <v>0</v>
      </c>
      <c r="F43" s="90">
        <f t="shared" si="0"/>
        <v>0</v>
      </c>
    </row>
    <row r="44" spans="1:6" ht="15" customHeight="1" x14ac:dyDescent="0.25">
      <c r="A44" s="95" t="s">
        <v>226</v>
      </c>
      <c r="B44" s="95" t="s">
        <v>49</v>
      </c>
      <c r="C44" s="96" t="s">
        <v>227</v>
      </c>
      <c r="D44" s="97">
        <v>300</v>
      </c>
      <c r="E44" s="98">
        <v>0</v>
      </c>
      <c r="F44" s="90">
        <f t="shared" si="0"/>
        <v>0</v>
      </c>
    </row>
    <row r="45" spans="1:6" ht="15" customHeight="1" x14ac:dyDescent="0.25">
      <c r="A45" s="127" t="s">
        <v>199</v>
      </c>
      <c r="B45" s="127" t="s">
        <v>228</v>
      </c>
      <c r="C45" s="128" t="s">
        <v>229</v>
      </c>
      <c r="D45" s="129">
        <f>D46+D100+D104</f>
        <v>1540010</v>
      </c>
      <c r="E45" s="129">
        <f>E46+E100+E104</f>
        <v>1457604.1099999999</v>
      </c>
      <c r="F45" s="131">
        <f t="shared" si="0"/>
        <v>94.649002928552406</v>
      </c>
    </row>
    <row r="46" spans="1:6" ht="15" customHeight="1" x14ac:dyDescent="0.25">
      <c r="A46" s="91" t="s">
        <v>0</v>
      </c>
      <c r="B46" s="91" t="s">
        <v>15</v>
      </c>
      <c r="C46" s="92" t="s">
        <v>5</v>
      </c>
      <c r="D46" s="99">
        <f>D47+D54+D96</f>
        <v>1532910</v>
      </c>
      <c r="E46" s="99">
        <f>E47+E54+E96</f>
        <v>1450643.2599999998</v>
      </c>
      <c r="F46" s="90">
        <f t="shared" si="0"/>
        <v>94.633296149154205</v>
      </c>
    </row>
    <row r="47" spans="1:6" ht="15" customHeight="1" x14ac:dyDescent="0.25">
      <c r="A47" s="61" t="s">
        <v>0</v>
      </c>
      <c r="B47" s="61" t="s">
        <v>16</v>
      </c>
      <c r="C47" s="94" t="s">
        <v>17</v>
      </c>
      <c r="D47" s="93">
        <f>D48+D50+D52</f>
        <v>848600</v>
      </c>
      <c r="E47" s="93">
        <f>E48+E50+E52</f>
        <v>818528.48</v>
      </c>
      <c r="F47" s="90">
        <f t="shared" si="0"/>
        <v>96.456337497053966</v>
      </c>
    </row>
    <row r="48" spans="1:6" ht="15" customHeight="1" x14ac:dyDescent="0.25">
      <c r="A48" s="61" t="s">
        <v>0</v>
      </c>
      <c r="B48" s="61" t="s">
        <v>18</v>
      </c>
      <c r="C48" s="94" t="s">
        <v>19</v>
      </c>
      <c r="D48" s="93">
        <f>D49</f>
        <v>365000</v>
      </c>
      <c r="E48" s="93">
        <f>E49</f>
        <v>348816.7</v>
      </c>
      <c r="F48" s="90">
        <f t="shared" si="0"/>
        <v>95.566219178082193</v>
      </c>
    </row>
    <row r="49" spans="1:6" ht="15" customHeight="1" x14ac:dyDescent="0.25">
      <c r="A49" s="95" t="s">
        <v>230</v>
      </c>
      <c r="B49" s="95" t="s">
        <v>20</v>
      </c>
      <c r="C49" s="96" t="s">
        <v>21</v>
      </c>
      <c r="D49" s="97">
        <v>365000</v>
      </c>
      <c r="E49" s="98">
        <v>348816.7</v>
      </c>
      <c r="F49" s="90">
        <f t="shared" si="0"/>
        <v>95.566219178082193</v>
      </c>
    </row>
    <row r="50" spans="1:6" ht="15" customHeight="1" x14ac:dyDescent="0.25">
      <c r="A50" s="61" t="s">
        <v>0</v>
      </c>
      <c r="B50" s="61" t="s">
        <v>22</v>
      </c>
      <c r="C50" s="94" t="s">
        <v>23</v>
      </c>
      <c r="D50" s="93">
        <f>D51</f>
        <v>118600</v>
      </c>
      <c r="E50" s="93">
        <f>E51</f>
        <v>105600</v>
      </c>
      <c r="F50" s="90">
        <f t="shared" si="0"/>
        <v>89.038785834738619</v>
      </c>
    </row>
    <row r="51" spans="1:6" ht="15" customHeight="1" x14ac:dyDescent="0.25">
      <c r="A51" s="95" t="s">
        <v>231</v>
      </c>
      <c r="B51" s="95" t="s">
        <v>24</v>
      </c>
      <c r="C51" s="96" t="s">
        <v>23</v>
      </c>
      <c r="D51" s="97">
        <v>118600</v>
      </c>
      <c r="E51" s="98">
        <v>105600</v>
      </c>
      <c r="F51" s="90">
        <f t="shared" si="0"/>
        <v>89.038785834738619</v>
      </c>
    </row>
    <row r="52" spans="1:6" ht="15" customHeight="1" x14ac:dyDescent="0.25">
      <c r="A52" s="61" t="s">
        <v>0</v>
      </c>
      <c r="B52" s="61" t="s">
        <v>25</v>
      </c>
      <c r="C52" s="94" t="s">
        <v>26</v>
      </c>
      <c r="D52" s="93">
        <f>D53</f>
        <v>365000</v>
      </c>
      <c r="E52" s="93">
        <f>E53</f>
        <v>364111.78</v>
      </c>
      <c r="F52" s="90">
        <f t="shared" si="0"/>
        <v>99.756652054794529</v>
      </c>
    </row>
    <row r="53" spans="1:6" ht="15" customHeight="1" x14ac:dyDescent="0.25">
      <c r="A53" s="95" t="s">
        <v>232</v>
      </c>
      <c r="B53" s="95" t="s">
        <v>27</v>
      </c>
      <c r="C53" s="96" t="s">
        <v>233</v>
      </c>
      <c r="D53" s="97">
        <v>365000</v>
      </c>
      <c r="E53" s="98">
        <v>364111.78</v>
      </c>
      <c r="F53" s="90">
        <f t="shared" si="0"/>
        <v>99.756652054794529</v>
      </c>
    </row>
    <row r="54" spans="1:6" ht="15" customHeight="1" x14ac:dyDescent="0.25">
      <c r="A54" s="61" t="s">
        <v>0</v>
      </c>
      <c r="B54" s="61" t="s">
        <v>31</v>
      </c>
      <c r="C54" s="94" t="s">
        <v>32</v>
      </c>
      <c r="D54" s="93">
        <f>D55+D60+D76+D92</f>
        <v>672914</v>
      </c>
      <c r="E54" s="93">
        <f>E55+E60+E76+E92</f>
        <v>625848.96999999986</v>
      </c>
      <c r="F54" s="90">
        <f t="shared" si="0"/>
        <v>93.005788258232087</v>
      </c>
    </row>
    <row r="55" spans="1:6" ht="15" customHeight="1" x14ac:dyDescent="0.25">
      <c r="A55" s="61" t="s">
        <v>0</v>
      </c>
      <c r="B55" s="61" t="s">
        <v>33</v>
      </c>
      <c r="C55" s="94" t="s">
        <v>34</v>
      </c>
      <c r="D55" s="93">
        <f>SUM(D56:D59)</f>
        <v>79600</v>
      </c>
      <c r="E55" s="93">
        <f>SUM(E56:E59)</f>
        <v>71031.360000000001</v>
      </c>
      <c r="F55" s="90">
        <f t="shared" si="0"/>
        <v>89.235376884422109</v>
      </c>
    </row>
    <row r="56" spans="1:6" ht="15" customHeight="1" x14ac:dyDescent="0.25">
      <c r="A56" s="95" t="s">
        <v>234</v>
      </c>
      <c r="B56" s="95" t="s">
        <v>35</v>
      </c>
      <c r="C56" s="100" t="s">
        <v>36</v>
      </c>
      <c r="D56" s="97">
        <v>3500</v>
      </c>
      <c r="E56" s="98">
        <v>2408.46</v>
      </c>
      <c r="F56" s="90">
        <f t="shared" si="0"/>
        <v>68.813142857142864</v>
      </c>
    </row>
    <row r="57" spans="1:6" ht="15" customHeight="1" x14ac:dyDescent="0.25">
      <c r="A57" s="95" t="s">
        <v>235</v>
      </c>
      <c r="B57" s="95" t="s">
        <v>37</v>
      </c>
      <c r="C57" s="96" t="s">
        <v>236</v>
      </c>
      <c r="D57" s="97">
        <v>70000</v>
      </c>
      <c r="E57" s="98">
        <v>63200.42</v>
      </c>
      <c r="F57" s="90">
        <f t="shared" si="0"/>
        <v>90.286314285714283</v>
      </c>
    </row>
    <row r="58" spans="1:6" ht="15" customHeight="1" x14ac:dyDescent="0.25">
      <c r="A58" s="95" t="s">
        <v>237</v>
      </c>
      <c r="B58" s="95" t="s">
        <v>39</v>
      </c>
      <c r="C58" s="96" t="s">
        <v>238</v>
      </c>
      <c r="D58" s="97">
        <v>5600</v>
      </c>
      <c r="E58" s="98">
        <v>5166.4799999999996</v>
      </c>
      <c r="F58" s="90">
        <f t="shared" si="0"/>
        <v>92.258571428571429</v>
      </c>
    </row>
    <row r="59" spans="1:6" ht="15" customHeight="1" x14ac:dyDescent="0.25">
      <c r="A59" s="95" t="s">
        <v>239</v>
      </c>
      <c r="B59" s="95" t="s">
        <v>41</v>
      </c>
      <c r="C59" s="96" t="s">
        <v>240</v>
      </c>
      <c r="D59" s="97">
        <v>500</v>
      </c>
      <c r="E59" s="98">
        <v>256</v>
      </c>
      <c r="F59" s="90">
        <f t="shared" si="0"/>
        <v>51.2</v>
      </c>
    </row>
    <row r="60" spans="1:6" ht="15" customHeight="1" x14ac:dyDescent="0.25">
      <c r="A60" s="61" t="s">
        <v>0</v>
      </c>
      <c r="B60" s="61" t="s">
        <v>43</v>
      </c>
      <c r="C60" s="94" t="s">
        <v>44</v>
      </c>
      <c r="D60" s="93">
        <f>SUM(D61:D75)</f>
        <v>475600</v>
      </c>
      <c r="E60" s="93">
        <f>SUM(E61:E75)</f>
        <v>445103.2099999999</v>
      </c>
      <c r="F60" s="90">
        <f t="shared" si="0"/>
        <v>93.587722876366669</v>
      </c>
    </row>
    <row r="61" spans="1:6" ht="15" customHeight="1" x14ac:dyDescent="0.25">
      <c r="A61" s="95" t="s">
        <v>241</v>
      </c>
      <c r="B61" s="95" t="s">
        <v>45</v>
      </c>
      <c r="C61" s="96" t="s">
        <v>242</v>
      </c>
      <c r="D61" s="97">
        <v>5000</v>
      </c>
      <c r="E61" s="98">
        <v>3394.61</v>
      </c>
      <c r="F61" s="90">
        <f t="shared" si="0"/>
        <v>67.892200000000003</v>
      </c>
    </row>
    <row r="62" spans="1:6" ht="15" customHeight="1" x14ac:dyDescent="0.25">
      <c r="A62" s="95" t="s">
        <v>243</v>
      </c>
      <c r="B62" s="95" t="s">
        <v>45</v>
      </c>
      <c r="C62" s="96" t="s">
        <v>244</v>
      </c>
      <c r="D62" s="97">
        <v>1500</v>
      </c>
      <c r="E62" s="98">
        <v>0</v>
      </c>
      <c r="F62" s="90">
        <f t="shared" si="0"/>
        <v>0</v>
      </c>
    </row>
    <row r="63" spans="1:6" ht="15" customHeight="1" x14ac:dyDescent="0.25">
      <c r="A63" s="95" t="s">
        <v>245</v>
      </c>
      <c r="B63" s="95" t="s">
        <v>45</v>
      </c>
      <c r="C63" s="96" t="s">
        <v>246</v>
      </c>
      <c r="D63" s="97">
        <v>10000</v>
      </c>
      <c r="E63" s="98">
        <v>4566.95</v>
      </c>
      <c r="F63" s="90">
        <f t="shared" si="0"/>
        <v>45.669499999999999</v>
      </c>
    </row>
    <row r="64" spans="1:6" ht="15" customHeight="1" x14ac:dyDescent="0.25">
      <c r="A64" s="95" t="s">
        <v>247</v>
      </c>
      <c r="B64" s="95" t="s">
        <v>45</v>
      </c>
      <c r="C64" s="96" t="s">
        <v>248</v>
      </c>
      <c r="D64" s="97">
        <v>7000</v>
      </c>
      <c r="E64" s="98">
        <v>5991.76</v>
      </c>
      <c r="F64" s="90">
        <f t="shared" si="0"/>
        <v>85.596571428571437</v>
      </c>
    </row>
    <row r="65" spans="1:6" ht="15" customHeight="1" x14ac:dyDescent="0.25">
      <c r="A65" s="95" t="s">
        <v>249</v>
      </c>
      <c r="B65" s="95" t="s">
        <v>45</v>
      </c>
      <c r="C65" s="96" t="s">
        <v>250</v>
      </c>
      <c r="D65" s="97">
        <v>15000</v>
      </c>
      <c r="E65" s="98">
        <v>9500.75</v>
      </c>
      <c r="F65" s="90">
        <f t="shared" si="0"/>
        <v>63.338333333333331</v>
      </c>
    </row>
    <row r="66" spans="1:6" ht="15" customHeight="1" x14ac:dyDescent="0.25">
      <c r="A66" s="95" t="s">
        <v>251</v>
      </c>
      <c r="B66" s="95" t="s">
        <v>45</v>
      </c>
      <c r="C66" s="102" t="s">
        <v>252</v>
      </c>
      <c r="D66" s="101">
        <v>1500</v>
      </c>
      <c r="E66" s="98">
        <v>0</v>
      </c>
      <c r="F66" s="90">
        <f t="shared" si="0"/>
        <v>0</v>
      </c>
    </row>
    <row r="67" spans="1:6" ht="15" customHeight="1" x14ac:dyDescent="0.25">
      <c r="A67" s="95" t="s">
        <v>253</v>
      </c>
      <c r="B67" s="95" t="s">
        <v>45</v>
      </c>
      <c r="C67" s="100" t="s">
        <v>254</v>
      </c>
      <c r="D67" s="103">
        <v>1000</v>
      </c>
      <c r="E67" s="98">
        <v>641.25</v>
      </c>
      <c r="F67" s="90">
        <f t="shared" si="0"/>
        <v>64.125</v>
      </c>
    </row>
    <row r="68" spans="1:6" ht="15" customHeight="1" x14ac:dyDescent="0.25">
      <c r="A68" s="95" t="s">
        <v>255</v>
      </c>
      <c r="B68" s="95" t="s">
        <v>45</v>
      </c>
      <c r="C68" s="96" t="s">
        <v>223</v>
      </c>
      <c r="D68" s="97">
        <v>1500</v>
      </c>
      <c r="E68" s="98">
        <v>1350.15</v>
      </c>
      <c r="F68" s="90">
        <f t="shared" si="0"/>
        <v>90.01</v>
      </c>
    </row>
    <row r="69" spans="1:6" ht="15" customHeight="1" x14ac:dyDescent="0.25">
      <c r="A69" s="95" t="s">
        <v>256</v>
      </c>
      <c r="B69" s="95" t="s">
        <v>47</v>
      </c>
      <c r="C69" s="96" t="s">
        <v>257</v>
      </c>
      <c r="D69" s="97">
        <v>280000</v>
      </c>
      <c r="E69" s="98">
        <v>270013.96999999997</v>
      </c>
      <c r="F69" s="90">
        <f t="shared" si="0"/>
        <v>96.433560714285704</v>
      </c>
    </row>
    <row r="70" spans="1:6" ht="15" customHeight="1" x14ac:dyDescent="0.25">
      <c r="A70" s="95" t="s">
        <v>258</v>
      </c>
      <c r="B70" s="95" t="s">
        <v>49</v>
      </c>
      <c r="C70" s="96" t="s">
        <v>225</v>
      </c>
      <c r="D70" s="97">
        <v>68900</v>
      </c>
      <c r="E70" s="98">
        <v>45871.16</v>
      </c>
      <c r="F70" s="90">
        <f t="shared" si="0"/>
        <v>66.576429608127725</v>
      </c>
    </row>
    <row r="71" spans="1:6" ht="15" customHeight="1" x14ac:dyDescent="0.25">
      <c r="A71" s="95" t="s">
        <v>259</v>
      </c>
      <c r="B71" s="95" t="s">
        <v>49</v>
      </c>
      <c r="C71" s="96" t="s">
        <v>227</v>
      </c>
      <c r="D71" s="97">
        <v>57700</v>
      </c>
      <c r="E71" s="98">
        <v>81431.5</v>
      </c>
      <c r="F71" s="90">
        <f t="shared" si="0"/>
        <v>141.12911611785094</v>
      </c>
    </row>
    <row r="72" spans="1:6" ht="15" customHeight="1" x14ac:dyDescent="0.25">
      <c r="A72" s="95" t="s">
        <v>260</v>
      </c>
      <c r="B72" s="95" t="s">
        <v>49</v>
      </c>
      <c r="C72" s="96" t="s">
        <v>261</v>
      </c>
      <c r="D72" s="97">
        <v>6500</v>
      </c>
      <c r="E72" s="98">
        <v>5581.48</v>
      </c>
      <c r="F72" s="90">
        <f t="shared" si="0"/>
        <v>85.868923076923068</v>
      </c>
    </row>
    <row r="73" spans="1:6" ht="21" customHeight="1" x14ac:dyDescent="0.25">
      <c r="A73" s="95" t="s">
        <v>262</v>
      </c>
      <c r="B73" s="95" t="s">
        <v>51</v>
      </c>
      <c r="C73" s="96" t="s">
        <v>204</v>
      </c>
      <c r="D73" s="97">
        <v>10000</v>
      </c>
      <c r="E73" s="98">
        <v>8508.99</v>
      </c>
      <c r="F73" s="90">
        <f t="shared" si="0"/>
        <v>85.0899</v>
      </c>
    </row>
    <row r="74" spans="1:6" ht="15" customHeight="1" x14ac:dyDescent="0.25">
      <c r="A74" s="95" t="s">
        <v>263</v>
      </c>
      <c r="B74" s="95" t="s">
        <v>53</v>
      </c>
      <c r="C74" s="96" t="s">
        <v>206</v>
      </c>
      <c r="D74" s="97">
        <v>7000</v>
      </c>
      <c r="E74" s="98">
        <v>5690.1</v>
      </c>
      <c r="F74" s="90">
        <f t="shared" si="0"/>
        <v>81.287142857142854</v>
      </c>
    </row>
    <row r="75" spans="1:6" ht="15" customHeight="1" x14ac:dyDescent="0.25">
      <c r="A75" s="95" t="s">
        <v>264</v>
      </c>
      <c r="B75" s="95" t="s">
        <v>55</v>
      </c>
      <c r="C75" s="96" t="s">
        <v>56</v>
      </c>
      <c r="D75" s="97">
        <v>3000</v>
      </c>
      <c r="E75" s="98">
        <v>2560.54</v>
      </c>
      <c r="F75" s="90">
        <f t="shared" si="0"/>
        <v>85.351333333333329</v>
      </c>
    </row>
    <row r="76" spans="1:6" ht="15" customHeight="1" x14ac:dyDescent="0.25">
      <c r="A76" s="61" t="s">
        <v>0</v>
      </c>
      <c r="B76" s="61" t="s">
        <v>57</v>
      </c>
      <c r="C76" s="94" t="s">
        <v>58</v>
      </c>
      <c r="D76" s="93">
        <f>SUM(D77:D91)</f>
        <v>93964</v>
      </c>
      <c r="E76" s="93">
        <f>SUM(E77:E91)</f>
        <v>87627.69</v>
      </c>
      <c r="F76" s="90">
        <f t="shared" si="0"/>
        <v>93.25666212592057</v>
      </c>
    </row>
    <row r="77" spans="1:6" ht="15" customHeight="1" x14ac:dyDescent="0.25">
      <c r="A77" s="95" t="s">
        <v>265</v>
      </c>
      <c r="B77" s="95" t="s">
        <v>59</v>
      </c>
      <c r="C77" s="96" t="s">
        <v>266</v>
      </c>
      <c r="D77" s="97">
        <v>6000</v>
      </c>
      <c r="E77" s="98">
        <v>5555.04</v>
      </c>
      <c r="F77" s="90">
        <f t="shared" ref="F77:F131" si="4">E77/D77*100</f>
        <v>92.584000000000003</v>
      </c>
    </row>
    <row r="78" spans="1:6" ht="15" customHeight="1" x14ac:dyDescent="0.25">
      <c r="A78" s="95" t="s">
        <v>267</v>
      </c>
      <c r="B78" s="95" t="s">
        <v>59</v>
      </c>
      <c r="C78" s="96" t="s">
        <v>268</v>
      </c>
      <c r="D78" s="97">
        <v>1000</v>
      </c>
      <c r="E78" s="98">
        <v>761.2</v>
      </c>
      <c r="F78" s="90">
        <f t="shared" si="4"/>
        <v>76.12</v>
      </c>
    </row>
    <row r="79" spans="1:6" ht="15" customHeight="1" x14ac:dyDescent="0.25">
      <c r="A79" s="95" t="s">
        <v>269</v>
      </c>
      <c r="B79" s="95" t="s">
        <v>61</v>
      </c>
      <c r="C79" s="96" t="s">
        <v>208</v>
      </c>
      <c r="D79" s="97">
        <v>13000</v>
      </c>
      <c r="E79" s="98">
        <v>11344.81</v>
      </c>
      <c r="F79" s="90">
        <f t="shared" si="4"/>
        <v>87.267769230769233</v>
      </c>
    </row>
    <row r="80" spans="1:6" ht="15" customHeight="1" x14ac:dyDescent="0.25">
      <c r="A80" s="95" t="s">
        <v>270</v>
      </c>
      <c r="B80" s="95" t="s">
        <v>61</v>
      </c>
      <c r="C80" s="96" t="s">
        <v>271</v>
      </c>
      <c r="D80" s="97">
        <v>1000</v>
      </c>
      <c r="E80" s="98">
        <v>876.5</v>
      </c>
      <c r="F80" s="90">
        <f t="shared" si="4"/>
        <v>87.649999999999991</v>
      </c>
    </row>
    <row r="81" spans="1:6" ht="15" customHeight="1" x14ac:dyDescent="0.25">
      <c r="A81" s="95" t="s">
        <v>272</v>
      </c>
      <c r="B81" s="95" t="s">
        <v>63</v>
      </c>
      <c r="C81" s="96" t="s">
        <v>273</v>
      </c>
      <c r="D81" s="97">
        <v>2500</v>
      </c>
      <c r="E81" s="98">
        <v>2292</v>
      </c>
      <c r="F81" s="90">
        <f t="shared" si="4"/>
        <v>91.679999999999993</v>
      </c>
    </row>
    <row r="82" spans="1:6" ht="15" customHeight="1" x14ac:dyDescent="0.25">
      <c r="A82" s="95" t="s">
        <v>274</v>
      </c>
      <c r="B82" s="95" t="s">
        <v>65</v>
      </c>
      <c r="C82" s="96" t="s">
        <v>275</v>
      </c>
      <c r="D82" s="97">
        <v>3000</v>
      </c>
      <c r="E82" s="98">
        <v>1378.43</v>
      </c>
      <c r="F82" s="90">
        <f t="shared" si="4"/>
        <v>45.94766666666667</v>
      </c>
    </row>
    <row r="83" spans="1:6" ht="15" customHeight="1" x14ac:dyDescent="0.25">
      <c r="A83" s="95" t="s">
        <v>276</v>
      </c>
      <c r="B83" s="95" t="s">
        <v>65</v>
      </c>
      <c r="C83" s="96" t="s">
        <v>277</v>
      </c>
      <c r="D83" s="97">
        <v>5000</v>
      </c>
      <c r="E83" s="98">
        <v>4892.12</v>
      </c>
      <c r="F83" s="90">
        <f t="shared" si="4"/>
        <v>97.842399999999998</v>
      </c>
    </row>
    <row r="84" spans="1:6" ht="15" customHeight="1" x14ac:dyDescent="0.25">
      <c r="A84" s="95" t="s">
        <v>278</v>
      </c>
      <c r="B84" s="95" t="s">
        <v>65</v>
      </c>
      <c r="C84" s="96" t="s">
        <v>279</v>
      </c>
      <c r="D84" s="97">
        <v>2000</v>
      </c>
      <c r="E84" s="98">
        <v>1435</v>
      </c>
      <c r="F84" s="90">
        <f t="shared" si="4"/>
        <v>71.75</v>
      </c>
    </row>
    <row r="85" spans="1:6" ht="15" customHeight="1" x14ac:dyDescent="0.25">
      <c r="A85" s="95" t="s">
        <v>280</v>
      </c>
      <c r="B85" s="95" t="s">
        <v>65</v>
      </c>
      <c r="C85" s="96" t="s">
        <v>281</v>
      </c>
      <c r="D85" s="97">
        <v>264</v>
      </c>
      <c r="E85" s="98">
        <v>264</v>
      </c>
      <c r="F85" s="90">
        <f t="shared" si="4"/>
        <v>100</v>
      </c>
    </row>
    <row r="86" spans="1:6" ht="15" customHeight="1" x14ac:dyDescent="0.25">
      <c r="A86" s="95" t="s">
        <v>282</v>
      </c>
      <c r="B86" s="95" t="s">
        <v>67</v>
      </c>
      <c r="C86" s="96" t="s">
        <v>283</v>
      </c>
      <c r="D86" s="97">
        <v>13000</v>
      </c>
      <c r="E86" s="98">
        <v>13158.47</v>
      </c>
      <c r="F86" s="90">
        <f t="shared" si="4"/>
        <v>101.21899999999999</v>
      </c>
    </row>
    <row r="87" spans="1:6" ht="15" customHeight="1" x14ac:dyDescent="0.25">
      <c r="A87" s="95" t="s">
        <v>284</v>
      </c>
      <c r="B87" s="95" t="s">
        <v>69</v>
      </c>
      <c r="C87" s="96" t="s">
        <v>285</v>
      </c>
      <c r="D87" s="97">
        <v>0</v>
      </c>
      <c r="E87" s="98">
        <v>0</v>
      </c>
      <c r="F87" s="90" t="e">
        <f t="shared" si="4"/>
        <v>#DIV/0!</v>
      </c>
    </row>
    <row r="88" spans="1:6" ht="15" customHeight="1" x14ac:dyDescent="0.25">
      <c r="A88" s="95"/>
      <c r="B88" s="95">
        <v>3237</v>
      </c>
      <c r="C88" s="105" t="s">
        <v>418</v>
      </c>
      <c r="D88" s="97">
        <v>16000</v>
      </c>
      <c r="E88" s="98">
        <v>14696.44</v>
      </c>
      <c r="F88" s="90">
        <f t="shared" si="4"/>
        <v>91.85275</v>
      </c>
    </row>
    <row r="89" spans="1:6" ht="15" customHeight="1" x14ac:dyDescent="0.25">
      <c r="A89" s="95" t="s">
        <v>286</v>
      </c>
      <c r="B89" s="95" t="s">
        <v>71</v>
      </c>
      <c r="C89" s="96" t="s">
        <v>287</v>
      </c>
      <c r="D89" s="97">
        <v>8200</v>
      </c>
      <c r="E89" s="98">
        <v>7533.33</v>
      </c>
      <c r="F89" s="90">
        <f t="shared" si="4"/>
        <v>91.869878048780478</v>
      </c>
    </row>
    <row r="90" spans="1:6" ht="15" customHeight="1" x14ac:dyDescent="0.25">
      <c r="A90" s="95" t="s">
        <v>288</v>
      </c>
      <c r="B90" s="95" t="s">
        <v>73</v>
      </c>
      <c r="C90" s="96" t="s">
        <v>289</v>
      </c>
      <c r="D90" s="97">
        <v>1000</v>
      </c>
      <c r="E90" s="98">
        <v>899.24</v>
      </c>
      <c r="F90" s="90">
        <f t="shared" si="4"/>
        <v>89.924000000000007</v>
      </c>
    </row>
    <row r="91" spans="1:6" ht="15" customHeight="1" x14ac:dyDescent="0.25">
      <c r="A91" s="95" t="s">
        <v>290</v>
      </c>
      <c r="B91" s="95" t="s">
        <v>73</v>
      </c>
      <c r="C91" s="96" t="s">
        <v>291</v>
      </c>
      <c r="D91" s="97">
        <v>22000</v>
      </c>
      <c r="E91" s="98">
        <v>22541.11</v>
      </c>
      <c r="F91" s="90">
        <f t="shared" si="4"/>
        <v>102.45959090909092</v>
      </c>
    </row>
    <row r="92" spans="1:6" ht="15" customHeight="1" x14ac:dyDescent="0.25">
      <c r="A92" s="61" t="s">
        <v>0</v>
      </c>
      <c r="B92" s="61" t="s">
        <v>75</v>
      </c>
      <c r="C92" s="94" t="s">
        <v>76</v>
      </c>
      <c r="D92" s="93">
        <f>D93+D94+D95</f>
        <v>23750</v>
      </c>
      <c r="E92" s="93">
        <f>E93+E94+E95</f>
        <v>22086.71</v>
      </c>
      <c r="F92" s="90">
        <f t="shared" si="4"/>
        <v>92.996673684210521</v>
      </c>
    </row>
    <row r="93" spans="1:6" ht="15" customHeight="1" x14ac:dyDescent="0.25">
      <c r="A93" s="95" t="s">
        <v>292</v>
      </c>
      <c r="B93" s="95" t="s">
        <v>77</v>
      </c>
      <c r="C93" s="96" t="s">
        <v>293</v>
      </c>
      <c r="D93" s="97">
        <v>13500</v>
      </c>
      <c r="E93" s="98">
        <v>12841.3</v>
      </c>
      <c r="F93" s="90">
        <f t="shared" si="4"/>
        <v>95.120740740740743</v>
      </c>
    </row>
    <row r="94" spans="1:6" ht="19.5" customHeight="1" x14ac:dyDescent="0.25">
      <c r="A94" s="95" t="s">
        <v>294</v>
      </c>
      <c r="B94" s="95" t="s">
        <v>79</v>
      </c>
      <c r="C94" s="96" t="s">
        <v>295</v>
      </c>
      <c r="D94" s="97">
        <v>2250</v>
      </c>
      <c r="E94" s="98">
        <v>2125</v>
      </c>
      <c r="F94" s="90">
        <f t="shared" si="4"/>
        <v>94.444444444444443</v>
      </c>
    </row>
    <row r="95" spans="1:6" ht="15" customHeight="1" x14ac:dyDescent="0.25">
      <c r="A95" s="95" t="s">
        <v>296</v>
      </c>
      <c r="B95" s="95" t="s">
        <v>81</v>
      </c>
      <c r="C95" s="96" t="s">
        <v>76</v>
      </c>
      <c r="D95" s="97">
        <v>8000</v>
      </c>
      <c r="E95" s="98">
        <v>7120.41</v>
      </c>
      <c r="F95" s="90">
        <f t="shared" si="4"/>
        <v>89.005124999999992</v>
      </c>
    </row>
    <row r="96" spans="1:6" ht="15" customHeight="1" x14ac:dyDescent="0.25">
      <c r="A96" s="61" t="s">
        <v>0</v>
      </c>
      <c r="B96" s="61" t="s">
        <v>82</v>
      </c>
      <c r="C96" s="94" t="s">
        <v>83</v>
      </c>
      <c r="D96" s="93">
        <f>D97</f>
        <v>11396</v>
      </c>
      <c r="E96" s="93">
        <f>E97</f>
        <v>6265.81</v>
      </c>
      <c r="F96" s="90">
        <f t="shared" si="4"/>
        <v>54.982537732537736</v>
      </c>
    </row>
    <row r="97" spans="1:6" ht="15" customHeight="1" x14ac:dyDescent="0.25">
      <c r="A97" s="61" t="s">
        <v>0</v>
      </c>
      <c r="B97" s="61" t="s">
        <v>88</v>
      </c>
      <c r="C97" s="94" t="s">
        <v>89</v>
      </c>
      <c r="D97" s="93">
        <f>D98+D99</f>
        <v>11396</v>
      </c>
      <c r="E97" s="93">
        <f>E98+E99</f>
        <v>6265.81</v>
      </c>
      <c r="F97" s="90">
        <f t="shared" si="4"/>
        <v>54.982537732537736</v>
      </c>
    </row>
    <row r="98" spans="1:6" ht="15" customHeight="1" x14ac:dyDescent="0.25">
      <c r="A98" s="95" t="s">
        <v>297</v>
      </c>
      <c r="B98" s="95" t="s">
        <v>90</v>
      </c>
      <c r="C98" s="96" t="s">
        <v>298</v>
      </c>
      <c r="D98" s="97">
        <v>7000</v>
      </c>
      <c r="E98" s="98">
        <v>6265.81</v>
      </c>
      <c r="F98" s="90">
        <f t="shared" si="4"/>
        <v>89.511571428571429</v>
      </c>
    </row>
    <row r="99" spans="1:6" ht="15" customHeight="1" x14ac:dyDescent="0.25">
      <c r="A99" s="95" t="s">
        <v>299</v>
      </c>
      <c r="B99" s="95" t="s">
        <v>92</v>
      </c>
      <c r="C99" s="96" t="s">
        <v>93</v>
      </c>
      <c r="D99" s="97">
        <v>4396</v>
      </c>
      <c r="E99" s="98">
        <v>0</v>
      </c>
      <c r="F99" s="90">
        <f t="shared" si="4"/>
        <v>0</v>
      </c>
    </row>
    <row r="100" spans="1:6" ht="15" customHeight="1" x14ac:dyDescent="0.25">
      <c r="A100" s="91" t="s">
        <v>0</v>
      </c>
      <c r="B100" s="91" t="s">
        <v>94</v>
      </c>
      <c r="C100" s="92" t="s">
        <v>6</v>
      </c>
      <c r="D100" s="99">
        <f t="shared" ref="D100:E101" si="5">D101</f>
        <v>7000</v>
      </c>
      <c r="E100" s="99">
        <f t="shared" si="5"/>
        <v>6890</v>
      </c>
      <c r="F100" s="90">
        <f t="shared" si="4"/>
        <v>98.428571428571431</v>
      </c>
    </row>
    <row r="101" spans="1:6" ht="15" customHeight="1" x14ac:dyDescent="0.25">
      <c r="A101" s="61" t="s">
        <v>0</v>
      </c>
      <c r="B101" s="61" t="s">
        <v>95</v>
      </c>
      <c r="C101" s="94" t="s">
        <v>96</v>
      </c>
      <c r="D101" s="93">
        <f t="shared" si="5"/>
        <v>7000</v>
      </c>
      <c r="E101" s="93">
        <f t="shared" si="5"/>
        <v>6890</v>
      </c>
      <c r="F101" s="90">
        <f t="shared" si="4"/>
        <v>98.428571428571431</v>
      </c>
    </row>
    <row r="102" spans="1:6" ht="15" customHeight="1" x14ac:dyDescent="0.25">
      <c r="A102" s="61" t="s">
        <v>0</v>
      </c>
      <c r="B102" s="61" t="s">
        <v>99</v>
      </c>
      <c r="C102" s="94" t="s">
        <v>100</v>
      </c>
      <c r="D102" s="93">
        <f>D103</f>
        <v>7000</v>
      </c>
      <c r="E102" s="93">
        <f>E103</f>
        <v>6890</v>
      </c>
      <c r="F102" s="90">
        <f t="shared" si="4"/>
        <v>98.428571428571431</v>
      </c>
    </row>
    <row r="103" spans="1:6" ht="15" customHeight="1" x14ac:dyDescent="0.25">
      <c r="A103" s="95" t="s">
        <v>300</v>
      </c>
      <c r="B103" s="95" t="s">
        <v>105</v>
      </c>
      <c r="C103" s="96" t="s">
        <v>301</v>
      </c>
      <c r="D103" s="97">
        <v>7000</v>
      </c>
      <c r="E103" s="98">
        <v>6890</v>
      </c>
      <c r="F103" s="90">
        <f>E103/D103*100</f>
        <v>98.428571428571431</v>
      </c>
    </row>
    <row r="104" spans="1:6" ht="15" customHeight="1" x14ac:dyDescent="0.25">
      <c r="A104" s="95"/>
      <c r="B104" s="91">
        <v>9</v>
      </c>
      <c r="C104" s="187" t="s">
        <v>419</v>
      </c>
      <c r="D104" s="185">
        <f t="shared" ref="D104:E106" si="6">D105</f>
        <v>100</v>
      </c>
      <c r="E104" s="185">
        <f t="shared" si="6"/>
        <v>70.849999999999994</v>
      </c>
      <c r="F104" s="90">
        <f t="shared" ref="F104:F107" si="7">E104/D104*100</f>
        <v>70.849999999999994</v>
      </c>
    </row>
    <row r="105" spans="1:6" ht="15" customHeight="1" x14ac:dyDescent="0.25">
      <c r="A105" s="95"/>
      <c r="B105" s="61">
        <v>92</v>
      </c>
      <c r="C105" s="64" t="s">
        <v>420</v>
      </c>
      <c r="D105" s="185">
        <f t="shared" si="6"/>
        <v>100</v>
      </c>
      <c r="E105" s="185">
        <f t="shared" si="6"/>
        <v>70.849999999999994</v>
      </c>
      <c r="F105" s="90">
        <f t="shared" si="7"/>
        <v>70.849999999999994</v>
      </c>
    </row>
    <row r="106" spans="1:6" ht="15" customHeight="1" x14ac:dyDescent="0.25">
      <c r="A106" s="95"/>
      <c r="B106" s="61">
        <v>922</v>
      </c>
      <c r="C106" s="64" t="s">
        <v>421</v>
      </c>
      <c r="D106" s="185">
        <f t="shared" si="6"/>
        <v>100</v>
      </c>
      <c r="E106" s="185">
        <f t="shared" si="6"/>
        <v>70.849999999999994</v>
      </c>
      <c r="F106" s="90">
        <f t="shared" si="7"/>
        <v>70.849999999999994</v>
      </c>
    </row>
    <row r="107" spans="1:6" ht="15" customHeight="1" x14ac:dyDescent="0.25">
      <c r="A107" s="188"/>
      <c r="B107" s="95">
        <v>9222</v>
      </c>
      <c r="C107" s="105" t="s">
        <v>422</v>
      </c>
      <c r="D107">
        <v>100</v>
      </c>
      <c r="E107">
        <v>70.849999999999994</v>
      </c>
      <c r="F107" s="90">
        <f t="shared" si="7"/>
        <v>70.849999999999994</v>
      </c>
    </row>
    <row r="108" spans="1:6" ht="15" customHeight="1" x14ac:dyDescent="0.25">
      <c r="A108" s="127" t="s">
        <v>199</v>
      </c>
      <c r="B108" s="127" t="s">
        <v>302</v>
      </c>
      <c r="C108" s="128" t="s">
        <v>303</v>
      </c>
      <c r="D108" s="129">
        <f>D109</f>
        <v>50000</v>
      </c>
      <c r="E108" s="129">
        <f>E109</f>
        <v>45979.5</v>
      </c>
      <c r="F108" s="131">
        <f t="shared" si="4"/>
        <v>91.959000000000003</v>
      </c>
    </row>
    <row r="109" spans="1:6" ht="15" customHeight="1" x14ac:dyDescent="0.25">
      <c r="A109" s="91" t="s">
        <v>0</v>
      </c>
      <c r="B109" s="91" t="s">
        <v>15</v>
      </c>
      <c r="C109" s="92" t="s">
        <v>5</v>
      </c>
      <c r="D109" s="99">
        <f t="shared" ref="D109:E109" si="8">D110</f>
        <v>50000</v>
      </c>
      <c r="E109" s="99">
        <f t="shared" si="8"/>
        <v>45979.5</v>
      </c>
      <c r="F109" s="90">
        <f t="shared" si="4"/>
        <v>91.959000000000003</v>
      </c>
    </row>
    <row r="110" spans="1:6" ht="15" customHeight="1" x14ac:dyDescent="0.25">
      <c r="A110" s="61" t="s">
        <v>0</v>
      </c>
      <c r="B110" s="61" t="s">
        <v>31</v>
      </c>
      <c r="C110" s="94" t="s">
        <v>32</v>
      </c>
      <c r="D110" s="93">
        <f>D111+D119+D121</f>
        <v>50000</v>
      </c>
      <c r="E110" s="93">
        <f>E111+E119+E121</f>
        <v>45979.5</v>
      </c>
      <c r="F110" s="90">
        <f t="shared" si="4"/>
        <v>91.959000000000003</v>
      </c>
    </row>
    <row r="111" spans="1:6" ht="15" customHeight="1" x14ac:dyDescent="0.25">
      <c r="A111" s="61" t="s">
        <v>0</v>
      </c>
      <c r="B111" s="61" t="s">
        <v>43</v>
      </c>
      <c r="C111" s="94" t="s">
        <v>44</v>
      </c>
      <c r="D111" s="93">
        <f>SUM(D112:D118)</f>
        <v>50000</v>
      </c>
      <c r="E111" s="93">
        <f>SUM(E112:E118)</f>
        <v>45979.5</v>
      </c>
      <c r="F111" s="90">
        <f t="shared" si="4"/>
        <v>91.959000000000003</v>
      </c>
    </row>
    <row r="112" spans="1:6" ht="15" customHeight="1" x14ac:dyDescent="0.25">
      <c r="A112" s="95" t="s">
        <v>304</v>
      </c>
      <c r="B112" s="95" t="s">
        <v>45</v>
      </c>
      <c r="C112" s="96" t="s">
        <v>242</v>
      </c>
      <c r="D112" s="97">
        <v>0</v>
      </c>
      <c r="E112" s="98">
        <v>0</v>
      </c>
      <c r="F112" s="90" t="e">
        <f t="shared" si="4"/>
        <v>#DIV/0!</v>
      </c>
    </row>
    <row r="113" spans="1:6" ht="15" customHeight="1" x14ac:dyDescent="0.25">
      <c r="A113" s="95" t="s">
        <v>305</v>
      </c>
      <c r="B113" s="95" t="s">
        <v>45</v>
      </c>
      <c r="C113" s="96" t="s">
        <v>244</v>
      </c>
      <c r="D113" s="97">
        <v>1200</v>
      </c>
      <c r="E113" s="98">
        <v>1172.5999999999999</v>
      </c>
      <c r="F113" s="90">
        <f t="shared" si="4"/>
        <v>97.716666666666669</v>
      </c>
    </row>
    <row r="114" spans="1:6" ht="15" customHeight="1" x14ac:dyDescent="0.25">
      <c r="A114" s="95" t="s">
        <v>306</v>
      </c>
      <c r="B114" s="95" t="s">
        <v>45</v>
      </c>
      <c r="C114" s="96" t="s">
        <v>248</v>
      </c>
      <c r="D114" s="97">
        <v>11000</v>
      </c>
      <c r="E114" s="98">
        <v>11000</v>
      </c>
      <c r="F114" s="90">
        <f t="shared" si="4"/>
        <v>100</v>
      </c>
    </row>
    <row r="115" spans="1:6" ht="15" customHeight="1" x14ac:dyDescent="0.25">
      <c r="A115" s="95" t="s">
        <v>307</v>
      </c>
      <c r="B115" s="95" t="s">
        <v>45</v>
      </c>
      <c r="C115" s="96" t="s">
        <v>246</v>
      </c>
      <c r="D115" s="97">
        <v>8000</v>
      </c>
      <c r="E115" s="98">
        <v>8000</v>
      </c>
      <c r="F115" s="90">
        <f t="shared" si="4"/>
        <v>100</v>
      </c>
    </row>
    <row r="116" spans="1:6" ht="15" customHeight="1" x14ac:dyDescent="0.25">
      <c r="A116" s="95" t="s">
        <v>308</v>
      </c>
      <c r="B116" s="95" t="s">
        <v>49</v>
      </c>
      <c r="C116" s="96" t="s">
        <v>227</v>
      </c>
      <c r="D116" s="97">
        <v>17000</v>
      </c>
      <c r="E116" s="98">
        <v>13006.9</v>
      </c>
      <c r="F116" s="90">
        <f t="shared" si="4"/>
        <v>76.511176470588239</v>
      </c>
    </row>
    <row r="117" spans="1:6" ht="15" customHeight="1" x14ac:dyDescent="0.25">
      <c r="A117" s="95" t="s">
        <v>309</v>
      </c>
      <c r="B117" s="95" t="s">
        <v>49</v>
      </c>
      <c r="C117" s="96" t="s">
        <v>225</v>
      </c>
      <c r="D117" s="97">
        <v>10800</v>
      </c>
      <c r="E117" s="98">
        <v>10800</v>
      </c>
      <c r="F117" s="90">
        <f t="shared" si="4"/>
        <v>100</v>
      </c>
    </row>
    <row r="118" spans="1:6" ht="15" customHeight="1" x14ac:dyDescent="0.25">
      <c r="A118" s="95" t="s">
        <v>310</v>
      </c>
      <c r="B118" s="95" t="s">
        <v>55</v>
      </c>
      <c r="C118" s="96" t="s">
        <v>56</v>
      </c>
      <c r="D118" s="97">
        <v>2000</v>
      </c>
      <c r="E118" s="98">
        <v>2000</v>
      </c>
      <c r="F118" s="90">
        <f t="shared" si="4"/>
        <v>100</v>
      </c>
    </row>
    <row r="119" spans="1:6" ht="15" customHeight="1" x14ac:dyDescent="0.25">
      <c r="A119" s="61" t="s">
        <v>0</v>
      </c>
      <c r="B119" s="61" t="s">
        <v>57</v>
      </c>
      <c r="C119" s="94" t="s">
        <v>58</v>
      </c>
      <c r="D119" s="93">
        <f>D120</f>
        <v>0</v>
      </c>
      <c r="E119" s="93">
        <f>E120</f>
        <v>0</v>
      </c>
      <c r="F119" s="90" t="e">
        <f t="shared" si="4"/>
        <v>#DIV/0!</v>
      </c>
    </row>
    <row r="120" spans="1:6" ht="15" customHeight="1" x14ac:dyDescent="0.25">
      <c r="A120" s="95" t="s">
        <v>311</v>
      </c>
      <c r="B120" s="95" t="s">
        <v>73</v>
      </c>
      <c r="C120" s="96" t="s">
        <v>291</v>
      </c>
      <c r="D120" s="97">
        <v>0</v>
      </c>
      <c r="E120" s="98">
        <v>0</v>
      </c>
      <c r="F120" s="90" t="e">
        <f t="shared" si="4"/>
        <v>#DIV/0!</v>
      </c>
    </row>
    <row r="121" spans="1:6" ht="15" customHeight="1" x14ac:dyDescent="0.25">
      <c r="A121" s="61" t="s">
        <v>0</v>
      </c>
      <c r="B121" s="61" t="s">
        <v>75</v>
      </c>
      <c r="C121" s="94" t="s">
        <v>76</v>
      </c>
      <c r="D121" s="93">
        <f>D122</f>
        <v>0</v>
      </c>
      <c r="E121" s="93">
        <f>E122</f>
        <v>0</v>
      </c>
      <c r="F121" s="90" t="e">
        <f t="shared" si="4"/>
        <v>#DIV/0!</v>
      </c>
    </row>
    <row r="122" spans="1:6" ht="15" customHeight="1" x14ac:dyDescent="0.25">
      <c r="A122" s="95" t="s">
        <v>312</v>
      </c>
      <c r="B122" s="95" t="s">
        <v>81</v>
      </c>
      <c r="C122" s="96" t="s">
        <v>76</v>
      </c>
      <c r="D122" s="97">
        <v>0</v>
      </c>
      <c r="E122" s="98">
        <v>0</v>
      </c>
      <c r="F122" s="90" t="e">
        <f t="shared" si="4"/>
        <v>#DIV/0!</v>
      </c>
    </row>
    <row r="123" spans="1:6" ht="15" customHeight="1" x14ac:dyDescent="0.25">
      <c r="A123" s="127" t="s">
        <v>199</v>
      </c>
      <c r="B123" s="127" t="s">
        <v>313</v>
      </c>
      <c r="C123" s="128" t="s">
        <v>314</v>
      </c>
      <c r="D123" s="129">
        <f>D124+D128</f>
        <v>8000</v>
      </c>
      <c r="E123" s="129">
        <f>E124+E128</f>
        <v>7500</v>
      </c>
      <c r="F123" s="131">
        <f t="shared" si="4"/>
        <v>93.75</v>
      </c>
    </row>
    <row r="124" spans="1:6" ht="15" customHeight="1" x14ac:dyDescent="0.25">
      <c r="A124" s="91" t="s">
        <v>0</v>
      </c>
      <c r="B124" s="91" t="s">
        <v>15</v>
      </c>
      <c r="C124" s="92" t="s">
        <v>5</v>
      </c>
      <c r="D124" s="99">
        <f t="shared" ref="D124:E124" si="9">D125</f>
        <v>1000</v>
      </c>
      <c r="E124" s="99">
        <f t="shared" si="9"/>
        <v>1000</v>
      </c>
      <c r="F124" s="90">
        <f t="shared" si="4"/>
        <v>100</v>
      </c>
    </row>
    <row r="125" spans="1:6" ht="15" customHeight="1" x14ac:dyDescent="0.25">
      <c r="A125" s="61" t="s">
        <v>0</v>
      </c>
      <c r="B125" s="61" t="s">
        <v>31</v>
      </c>
      <c r="C125" s="94" t="s">
        <v>32</v>
      </c>
      <c r="D125" s="93">
        <f>D126</f>
        <v>1000</v>
      </c>
      <c r="E125" s="93">
        <f>E126</f>
        <v>1000</v>
      </c>
      <c r="F125" s="90">
        <f t="shared" si="4"/>
        <v>100</v>
      </c>
    </row>
    <row r="126" spans="1:6" ht="15" customHeight="1" x14ac:dyDescent="0.25">
      <c r="A126" s="61" t="s">
        <v>0</v>
      </c>
      <c r="B126" s="61" t="s">
        <v>43</v>
      </c>
      <c r="C126" s="94" t="s">
        <v>44</v>
      </c>
      <c r="D126" s="93">
        <f>D127</f>
        <v>1000</v>
      </c>
      <c r="E126" s="93">
        <f>E127</f>
        <v>1000</v>
      </c>
      <c r="F126" s="90">
        <f t="shared" si="4"/>
        <v>100</v>
      </c>
    </row>
    <row r="127" spans="1:6" ht="15" customHeight="1" x14ac:dyDescent="0.25">
      <c r="A127" s="104" t="s">
        <v>109</v>
      </c>
      <c r="B127" s="95" t="s">
        <v>45</v>
      </c>
      <c r="C127" s="105" t="s">
        <v>221</v>
      </c>
      <c r="D127" s="106">
        <v>1000</v>
      </c>
      <c r="E127" s="98">
        <v>1000</v>
      </c>
      <c r="F127" s="90">
        <f t="shared" si="4"/>
        <v>100</v>
      </c>
    </row>
    <row r="128" spans="1:6" ht="15" customHeight="1" x14ac:dyDescent="0.25">
      <c r="A128" s="104"/>
      <c r="B128" s="91" t="s">
        <v>94</v>
      </c>
      <c r="C128" s="92" t="s">
        <v>6</v>
      </c>
      <c r="D128" s="185">
        <f t="shared" ref="D128:E130" si="10">D129</f>
        <v>7000</v>
      </c>
      <c r="E128" s="185">
        <f t="shared" si="10"/>
        <v>6500</v>
      </c>
      <c r="F128" s="90">
        <f t="shared" si="4"/>
        <v>92.857142857142861</v>
      </c>
    </row>
    <row r="129" spans="1:6" ht="15" customHeight="1" x14ac:dyDescent="0.25">
      <c r="A129" s="104"/>
      <c r="B129" s="61" t="s">
        <v>95</v>
      </c>
      <c r="C129" s="94" t="s">
        <v>96</v>
      </c>
      <c r="D129" s="185">
        <f t="shared" si="10"/>
        <v>7000</v>
      </c>
      <c r="E129" s="185">
        <f t="shared" si="10"/>
        <v>6500</v>
      </c>
      <c r="F129" s="90">
        <f t="shared" si="4"/>
        <v>92.857142857142861</v>
      </c>
    </row>
    <row r="130" spans="1:6" ht="15" customHeight="1" x14ac:dyDescent="0.25">
      <c r="A130" s="104"/>
      <c r="B130" s="61" t="s">
        <v>99</v>
      </c>
      <c r="C130" s="94" t="s">
        <v>100</v>
      </c>
      <c r="D130" s="185">
        <f t="shared" si="10"/>
        <v>7000</v>
      </c>
      <c r="E130" s="185">
        <f t="shared" si="10"/>
        <v>6500</v>
      </c>
      <c r="F130" s="90">
        <f t="shared" si="4"/>
        <v>92.857142857142861</v>
      </c>
    </row>
    <row r="131" spans="1:6" ht="15" customHeight="1" x14ac:dyDescent="0.25">
      <c r="A131" s="104"/>
      <c r="B131" s="95">
        <v>4221</v>
      </c>
      <c r="C131" s="105" t="s">
        <v>423</v>
      </c>
      <c r="D131" s="106">
        <v>7000</v>
      </c>
      <c r="E131" s="98">
        <v>6500</v>
      </c>
      <c r="F131" s="90">
        <f t="shared" si="4"/>
        <v>92.857142857142861</v>
      </c>
    </row>
    <row r="132" spans="1:6" ht="15" customHeight="1" x14ac:dyDescent="0.25">
      <c r="A132" s="189"/>
      <c r="B132" s="107"/>
      <c r="C132" s="190"/>
      <c r="D132" s="191"/>
      <c r="E132" s="110"/>
      <c r="F132" s="186"/>
    </row>
    <row r="133" spans="1:6" ht="15" customHeight="1" x14ac:dyDescent="0.25">
      <c r="A133" s="107"/>
      <c r="B133" s="107"/>
      <c r="C133" s="108"/>
      <c r="D133" s="109"/>
      <c r="E133" s="110"/>
      <c r="F133" s="109"/>
    </row>
    <row r="134" spans="1:6" ht="15" customHeight="1" x14ac:dyDescent="0.25">
      <c r="A134" s="123" t="s">
        <v>197</v>
      </c>
      <c r="B134" s="123" t="s">
        <v>315</v>
      </c>
      <c r="C134" s="124" t="s">
        <v>316</v>
      </c>
      <c r="D134" s="125">
        <f>D135+D174+D182</f>
        <v>89000</v>
      </c>
      <c r="E134" s="125">
        <f>E135+E174+E182</f>
        <v>53784.04</v>
      </c>
      <c r="F134" s="125">
        <f>E134/D134*100</f>
        <v>60.431505617977535</v>
      </c>
    </row>
    <row r="135" spans="1:6" ht="15" customHeight="1" x14ac:dyDescent="0.25">
      <c r="A135" s="127" t="s">
        <v>199</v>
      </c>
      <c r="B135" s="127" t="s">
        <v>200</v>
      </c>
      <c r="C135" s="128" t="s">
        <v>201</v>
      </c>
      <c r="D135" s="129">
        <f>D136</f>
        <v>59000</v>
      </c>
      <c r="E135" s="129">
        <f>E136</f>
        <v>32302.04</v>
      </c>
      <c r="F135" s="130">
        <f t="shared" ref="F135:F199" si="11">E135/D135*100</f>
        <v>54.749220338983051</v>
      </c>
    </row>
    <row r="136" spans="1:6" ht="15" customHeight="1" x14ac:dyDescent="0.25">
      <c r="A136" s="91" t="s">
        <v>0</v>
      </c>
      <c r="B136" s="91" t="s">
        <v>15</v>
      </c>
      <c r="C136" s="92" t="s">
        <v>5</v>
      </c>
      <c r="D136" s="99">
        <f>D137+D144+D171</f>
        <v>59000</v>
      </c>
      <c r="E136" s="99">
        <f>E137+E144+E171</f>
        <v>32302.04</v>
      </c>
      <c r="F136" s="111">
        <f t="shared" si="11"/>
        <v>54.749220338983051</v>
      </c>
    </row>
    <row r="137" spans="1:6" ht="15" customHeight="1" x14ac:dyDescent="0.25">
      <c r="A137" s="61" t="s">
        <v>0</v>
      </c>
      <c r="B137" s="61" t="s">
        <v>16</v>
      </c>
      <c r="C137" s="94" t="s">
        <v>17</v>
      </c>
      <c r="D137" s="93">
        <f>D138+D140+D142</f>
        <v>27000</v>
      </c>
      <c r="E137" s="93">
        <f>E138+E140+E142</f>
        <v>15709.89</v>
      </c>
      <c r="F137" s="111">
        <f t="shared" si="11"/>
        <v>58.184777777777775</v>
      </c>
    </row>
    <row r="138" spans="1:6" ht="15" customHeight="1" x14ac:dyDescent="0.25">
      <c r="A138" s="61" t="s">
        <v>0</v>
      </c>
      <c r="B138" s="61" t="s">
        <v>18</v>
      </c>
      <c r="C138" s="94" t="s">
        <v>19</v>
      </c>
      <c r="D138" s="93">
        <f>D139</f>
        <v>20000</v>
      </c>
      <c r="E138" s="93">
        <f>E139</f>
        <v>11768.17</v>
      </c>
      <c r="F138" s="111">
        <f t="shared" si="11"/>
        <v>58.840850000000003</v>
      </c>
    </row>
    <row r="139" spans="1:6" ht="15" customHeight="1" x14ac:dyDescent="0.25">
      <c r="A139" s="95" t="s">
        <v>317</v>
      </c>
      <c r="B139" s="95" t="s">
        <v>20</v>
      </c>
      <c r="C139" s="96" t="s">
        <v>318</v>
      </c>
      <c r="D139" s="97">
        <v>20000</v>
      </c>
      <c r="E139" s="98">
        <v>11768.17</v>
      </c>
      <c r="F139" s="111">
        <f t="shared" si="11"/>
        <v>58.840850000000003</v>
      </c>
    </row>
    <row r="140" spans="1:6" ht="15" customHeight="1" x14ac:dyDescent="0.25">
      <c r="A140" s="61" t="s">
        <v>0</v>
      </c>
      <c r="B140" s="61" t="s">
        <v>22</v>
      </c>
      <c r="C140" s="94" t="s">
        <v>23</v>
      </c>
      <c r="D140" s="93">
        <f>D141</f>
        <v>3500</v>
      </c>
      <c r="E140" s="93">
        <f>E141</f>
        <v>2000</v>
      </c>
      <c r="F140" s="111">
        <f t="shared" si="11"/>
        <v>57.142857142857139</v>
      </c>
    </row>
    <row r="141" spans="1:6" ht="15" customHeight="1" x14ac:dyDescent="0.25">
      <c r="A141" s="95" t="s">
        <v>319</v>
      </c>
      <c r="B141" s="95" t="s">
        <v>24</v>
      </c>
      <c r="C141" s="96" t="s">
        <v>320</v>
      </c>
      <c r="D141" s="97">
        <v>3500</v>
      </c>
      <c r="E141" s="98">
        <v>2000</v>
      </c>
      <c r="F141" s="111">
        <f t="shared" si="11"/>
        <v>57.142857142857139</v>
      </c>
    </row>
    <row r="142" spans="1:6" ht="15" customHeight="1" x14ac:dyDescent="0.25">
      <c r="A142" s="61" t="s">
        <v>0</v>
      </c>
      <c r="B142" s="61" t="s">
        <v>25</v>
      </c>
      <c r="C142" s="94" t="s">
        <v>26</v>
      </c>
      <c r="D142" s="93">
        <f>D143</f>
        <v>3500</v>
      </c>
      <c r="E142" s="93">
        <f>E143</f>
        <v>1941.72</v>
      </c>
      <c r="F142" s="111">
        <f t="shared" si="11"/>
        <v>55.477714285714285</v>
      </c>
    </row>
    <row r="143" spans="1:6" ht="15" customHeight="1" x14ac:dyDescent="0.25">
      <c r="A143" s="95" t="s">
        <v>321</v>
      </c>
      <c r="B143" s="169">
        <v>3132</v>
      </c>
      <c r="C143" s="100" t="s">
        <v>322</v>
      </c>
      <c r="D143" s="97">
        <v>3500</v>
      </c>
      <c r="E143" s="98">
        <v>1941.72</v>
      </c>
      <c r="F143" s="111">
        <f t="shared" si="11"/>
        <v>55.477714285714285</v>
      </c>
    </row>
    <row r="144" spans="1:6" ht="15" customHeight="1" x14ac:dyDescent="0.25">
      <c r="A144" s="61" t="s">
        <v>0</v>
      </c>
      <c r="B144" s="61" t="s">
        <v>31</v>
      </c>
      <c r="C144" s="94" t="s">
        <v>32</v>
      </c>
      <c r="D144" s="93">
        <f>D145+D149+D158+D167</f>
        <v>29500</v>
      </c>
      <c r="E144" s="93">
        <f>E145+E149+E158+E167</f>
        <v>15782</v>
      </c>
      <c r="F144" s="111">
        <f t="shared" si="11"/>
        <v>53.498305084745766</v>
      </c>
    </row>
    <row r="145" spans="1:6" ht="15" customHeight="1" x14ac:dyDescent="0.25">
      <c r="A145" s="61" t="s">
        <v>0</v>
      </c>
      <c r="B145" s="61" t="s">
        <v>33</v>
      </c>
      <c r="C145" s="94" t="s">
        <v>34</v>
      </c>
      <c r="D145" s="93">
        <f>D146+D147+D148</f>
        <v>1500</v>
      </c>
      <c r="E145" s="93">
        <f>E146+E147+E148</f>
        <v>648.79</v>
      </c>
      <c r="F145" s="111">
        <f t="shared" si="11"/>
        <v>43.252666666666663</v>
      </c>
    </row>
    <row r="146" spans="1:6" ht="15" customHeight="1" x14ac:dyDescent="0.25">
      <c r="B146" s="170">
        <v>3211</v>
      </c>
      <c r="C146" s="171" t="s">
        <v>323</v>
      </c>
      <c r="D146" s="171">
        <v>500</v>
      </c>
      <c r="E146" s="171">
        <v>324.54000000000002</v>
      </c>
      <c r="F146" s="111">
        <f t="shared" si="11"/>
        <v>64.908000000000001</v>
      </c>
    </row>
    <row r="147" spans="1:6" ht="15" customHeight="1" x14ac:dyDescent="0.25">
      <c r="A147" s="95" t="s">
        <v>324</v>
      </c>
      <c r="B147" s="104" t="s">
        <v>37</v>
      </c>
      <c r="C147" s="105" t="s">
        <v>325</v>
      </c>
      <c r="D147" s="106">
        <v>500</v>
      </c>
      <c r="E147" s="172">
        <v>211.75</v>
      </c>
      <c r="F147" s="111">
        <f t="shared" si="11"/>
        <v>42.35</v>
      </c>
    </row>
    <row r="148" spans="1:6" ht="15" customHeight="1" x14ac:dyDescent="0.25">
      <c r="A148" s="95"/>
      <c r="B148" s="104">
        <v>3213</v>
      </c>
      <c r="C148" s="105" t="s">
        <v>326</v>
      </c>
      <c r="D148" s="106">
        <v>500</v>
      </c>
      <c r="E148" s="172">
        <v>112.5</v>
      </c>
      <c r="F148" s="111">
        <f t="shared" si="11"/>
        <v>22.5</v>
      </c>
    </row>
    <row r="149" spans="1:6" ht="15" customHeight="1" x14ac:dyDescent="0.25">
      <c r="A149" s="61" t="s">
        <v>0</v>
      </c>
      <c r="B149" s="61" t="s">
        <v>43</v>
      </c>
      <c r="C149" s="94" t="s">
        <v>44</v>
      </c>
      <c r="D149" s="93">
        <f>SUM(D150:D157)</f>
        <v>16500</v>
      </c>
      <c r="E149" s="93">
        <f>SUM(E150:E157)</f>
        <v>9285.17</v>
      </c>
      <c r="F149" s="111">
        <f t="shared" si="11"/>
        <v>56.273757575757578</v>
      </c>
    </row>
    <row r="150" spans="1:6" ht="15" customHeight="1" x14ac:dyDescent="0.25">
      <c r="A150" s="61"/>
      <c r="B150" s="104">
        <v>3221</v>
      </c>
      <c r="C150" s="105" t="s">
        <v>327</v>
      </c>
      <c r="D150" s="106">
        <v>1000</v>
      </c>
      <c r="E150" s="106">
        <v>257.39999999999998</v>
      </c>
      <c r="F150" s="111">
        <f t="shared" si="11"/>
        <v>25.739999999999995</v>
      </c>
    </row>
    <row r="151" spans="1:6" ht="15" customHeight="1" x14ac:dyDescent="0.25">
      <c r="A151" s="95" t="s">
        <v>328</v>
      </c>
      <c r="B151" s="95" t="s">
        <v>45</v>
      </c>
      <c r="C151" s="96" t="s">
        <v>246</v>
      </c>
      <c r="D151" s="97">
        <v>2000</v>
      </c>
      <c r="E151" s="98">
        <v>1466.85</v>
      </c>
      <c r="F151" s="111">
        <f t="shared" si="11"/>
        <v>73.342500000000001</v>
      </c>
    </row>
    <row r="152" spans="1:6" ht="15" customHeight="1" x14ac:dyDescent="0.25">
      <c r="A152" s="95" t="s">
        <v>329</v>
      </c>
      <c r="B152" s="95" t="s">
        <v>45</v>
      </c>
      <c r="C152" s="96" t="s">
        <v>248</v>
      </c>
      <c r="D152" s="97">
        <v>3000</v>
      </c>
      <c r="E152" s="98">
        <v>2033.44</v>
      </c>
      <c r="F152" s="111">
        <f t="shared" si="11"/>
        <v>67.781333333333336</v>
      </c>
    </row>
    <row r="153" spans="1:6" ht="15" customHeight="1" x14ac:dyDescent="0.25">
      <c r="A153" s="95" t="s">
        <v>330</v>
      </c>
      <c r="B153" s="95" t="s">
        <v>49</v>
      </c>
      <c r="C153" s="96" t="s">
        <v>225</v>
      </c>
      <c r="D153" s="97">
        <v>3000</v>
      </c>
      <c r="E153" s="98">
        <v>1212.3699999999999</v>
      </c>
      <c r="F153" s="111">
        <f t="shared" si="11"/>
        <v>40.412333333333329</v>
      </c>
    </row>
    <row r="154" spans="1:6" ht="15" customHeight="1" x14ac:dyDescent="0.25">
      <c r="A154" s="95" t="s">
        <v>331</v>
      </c>
      <c r="B154" s="95" t="s">
        <v>49</v>
      </c>
      <c r="C154" s="96" t="s">
        <v>227</v>
      </c>
      <c r="D154" s="97">
        <v>5000</v>
      </c>
      <c r="E154" s="98">
        <v>2724.28</v>
      </c>
      <c r="F154" s="111">
        <f t="shared" si="11"/>
        <v>54.485599999999998</v>
      </c>
    </row>
    <row r="155" spans="1:6" ht="15" customHeight="1" x14ac:dyDescent="0.25">
      <c r="A155" s="95" t="s">
        <v>332</v>
      </c>
      <c r="B155" s="95" t="s">
        <v>51</v>
      </c>
      <c r="C155" s="96" t="s">
        <v>333</v>
      </c>
      <c r="D155" s="97">
        <v>1000</v>
      </c>
      <c r="E155" s="98">
        <v>675.08</v>
      </c>
      <c r="F155" s="111">
        <f t="shared" si="11"/>
        <v>67.507999999999996</v>
      </c>
    </row>
    <row r="156" spans="1:6" ht="15" customHeight="1" x14ac:dyDescent="0.25">
      <c r="A156" s="95" t="s">
        <v>334</v>
      </c>
      <c r="B156" s="95" t="s">
        <v>53</v>
      </c>
      <c r="C156" s="96" t="s">
        <v>206</v>
      </c>
      <c r="D156" s="97">
        <v>500</v>
      </c>
      <c r="E156" s="98">
        <v>0</v>
      </c>
      <c r="F156" s="111">
        <f t="shared" si="11"/>
        <v>0</v>
      </c>
    </row>
    <row r="157" spans="1:6" ht="15" customHeight="1" x14ac:dyDescent="0.25">
      <c r="A157" s="95"/>
      <c r="B157" s="95">
        <v>3227</v>
      </c>
      <c r="C157" s="105" t="s">
        <v>56</v>
      </c>
      <c r="D157" s="97">
        <v>1000</v>
      </c>
      <c r="E157" s="98">
        <v>915.75</v>
      </c>
      <c r="F157" s="111">
        <f t="shared" si="11"/>
        <v>91.574999999999989</v>
      </c>
    </row>
    <row r="158" spans="1:6" ht="15" customHeight="1" x14ac:dyDescent="0.25">
      <c r="A158" s="61" t="s">
        <v>0</v>
      </c>
      <c r="B158" s="61" t="s">
        <v>57</v>
      </c>
      <c r="C158" s="94" t="s">
        <v>58</v>
      </c>
      <c r="D158" s="93">
        <f>SUM(D159:D166)</f>
        <v>9500</v>
      </c>
      <c r="E158" s="93">
        <f>SUM(E159:E166)</f>
        <v>5614.04</v>
      </c>
      <c r="F158" s="111">
        <f t="shared" si="11"/>
        <v>59.095157894736836</v>
      </c>
    </row>
    <row r="159" spans="1:6" ht="15" customHeight="1" x14ac:dyDescent="0.25">
      <c r="A159" s="95" t="s">
        <v>335</v>
      </c>
      <c r="B159" s="95" t="s">
        <v>59</v>
      </c>
      <c r="C159" s="96" t="s">
        <v>266</v>
      </c>
      <c r="D159" s="97">
        <v>1000</v>
      </c>
      <c r="E159" s="98">
        <v>757.69</v>
      </c>
      <c r="F159" s="111">
        <f t="shared" si="11"/>
        <v>75.769000000000005</v>
      </c>
    </row>
    <row r="160" spans="1:6" ht="15" customHeight="1" x14ac:dyDescent="0.25">
      <c r="A160" s="95" t="s">
        <v>336</v>
      </c>
      <c r="B160" s="95" t="s">
        <v>61</v>
      </c>
      <c r="C160" s="96" t="s">
        <v>208</v>
      </c>
      <c r="D160" s="97">
        <v>500</v>
      </c>
      <c r="E160" s="98">
        <v>264.19</v>
      </c>
      <c r="F160" s="111">
        <f t="shared" si="11"/>
        <v>52.837999999999994</v>
      </c>
    </row>
    <row r="161" spans="1:6" ht="15" customHeight="1" x14ac:dyDescent="0.25">
      <c r="A161" s="95"/>
      <c r="B161" s="95">
        <v>3233</v>
      </c>
      <c r="C161" s="105" t="s">
        <v>64</v>
      </c>
      <c r="D161" s="97">
        <v>500</v>
      </c>
      <c r="E161" s="98">
        <v>108</v>
      </c>
      <c r="F161" s="111">
        <f t="shared" si="11"/>
        <v>21.6</v>
      </c>
    </row>
    <row r="162" spans="1:6" ht="15" customHeight="1" x14ac:dyDescent="0.25">
      <c r="A162" s="95" t="s">
        <v>337</v>
      </c>
      <c r="B162" s="95" t="s">
        <v>65</v>
      </c>
      <c r="C162" s="96" t="s">
        <v>338</v>
      </c>
      <c r="D162" s="97">
        <v>2000</v>
      </c>
      <c r="E162" s="98">
        <v>670.67</v>
      </c>
      <c r="F162" s="111">
        <f t="shared" si="11"/>
        <v>33.533499999999997</v>
      </c>
    </row>
    <row r="163" spans="1:6" ht="15" customHeight="1" x14ac:dyDescent="0.25">
      <c r="A163" s="95"/>
      <c r="B163" s="95">
        <v>3234</v>
      </c>
      <c r="C163" s="105" t="s">
        <v>279</v>
      </c>
      <c r="D163" s="97">
        <v>500</v>
      </c>
      <c r="E163" s="98">
        <v>315</v>
      </c>
      <c r="F163" s="111">
        <f t="shared" si="11"/>
        <v>63</v>
      </c>
    </row>
    <row r="164" spans="1:6" ht="15" customHeight="1" x14ac:dyDescent="0.25">
      <c r="A164" s="95" t="s">
        <v>339</v>
      </c>
      <c r="B164" s="95" t="s">
        <v>67</v>
      </c>
      <c r="C164" s="105" t="s">
        <v>424</v>
      </c>
      <c r="D164" s="97">
        <v>1000</v>
      </c>
      <c r="E164" s="98">
        <v>261.45</v>
      </c>
      <c r="F164" s="111">
        <f t="shared" si="11"/>
        <v>26.145000000000003</v>
      </c>
    </row>
    <row r="165" spans="1:6" ht="15" customHeight="1" x14ac:dyDescent="0.25">
      <c r="A165" s="95" t="s">
        <v>340</v>
      </c>
      <c r="B165" s="95" t="s">
        <v>71</v>
      </c>
      <c r="C165" s="96" t="s">
        <v>287</v>
      </c>
      <c r="D165" s="97">
        <v>2000</v>
      </c>
      <c r="E165" s="98">
        <v>1316.67</v>
      </c>
      <c r="F165" s="111">
        <f t="shared" si="11"/>
        <v>65.833500000000001</v>
      </c>
    </row>
    <row r="166" spans="1:6" ht="15" customHeight="1" x14ac:dyDescent="0.25">
      <c r="A166" s="95"/>
      <c r="B166" s="95">
        <v>3239</v>
      </c>
      <c r="C166" s="105" t="s">
        <v>291</v>
      </c>
      <c r="D166" s="97">
        <v>2000</v>
      </c>
      <c r="E166" s="98">
        <v>1920.37</v>
      </c>
      <c r="F166" s="111">
        <f t="shared" si="11"/>
        <v>96.018499999999989</v>
      </c>
    </row>
    <row r="167" spans="1:6" ht="15" customHeight="1" x14ac:dyDescent="0.25">
      <c r="A167" s="61" t="s">
        <v>0</v>
      </c>
      <c r="B167" s="61" t="s">
        <v>75</v>
      </c>
      <c r="C167" s="94" t="s">
        <v>76</v>
      </c>
      <c r="D167" s="93">
        <f>D168+D169</f>
        <v>2000</v>
      </c>
      <c r="E167" s="93">
        <f>E168+E169</f>
        <v>234</v>
      </c>
      <c r="F167" s="111">
        <f t="shared" si="11"/>
        <v>11.700000000000001</v>
      </c>
    </row>
    <row r="168" spans="1:6" ht="15" customHeight="1" x14ac:dyDescent="0.25">
      <c r="A168" s="95" t="s">
        <v>341</v>
      </c>
      <c r="B168" s="95" t="s">
        <v>77</v>
      </c>
      <c r="C168" s="96" t="s">
        <v>342</v>
      </c>
      <c r="D168" s="97">
        <v>1000</v>
      </c>
      <c r="E168" s="98">
        <v>234</v>
      </c>
      <c r="F168" s="111">
        <f t="shared" si="11"/>
        <v>23.400000000000002</v>
      </c>
    </row>
    <row r="169" spans="1:6" ht="15" customHeight="1" x14ac:dyDescent="0.25">
      <c r="A169" s="95" t="s">
        <v>343</v>
      </c>
      <c r="B169" s="95" t="s">
        <v>81</v>
      </c>
      <c r="C169" s="96" t="s">
        <v>76</v>
      </c>
      <c r="D169" s="97">
        <v>1000</v>
      </c>
      <c r="E169" s="98">
        <v>0</v>
      </c>
      <c r="F169" s="111">
        <f t="shared" si="11"/>
        <v>0</v>
      </c>
    </row>
    <row r="170" spans="1:6" ht="15" customHeight="1" x14ac:dyDescent="0.25">
      <c r="A170" s="61" t="s">
        <v>0</v>
      </c>
      <c r="B170" s="61" t="s">
        <v>82</v>
      </c>
      <c r="C170" s="94" t="s">
        <v>83</v>
      </c>
      <c r="D170" s="93">
        <f>D171</f>
        <v>2500</v>
      </c>
      <c r="E170" s="93">
        <f>E171</f>
        <v>810.15</v>
      </c>
      <c r="F170" s="111">
        <f t="shared" si="11"/>
        <v>32.405999999999999</v>
      </c>
    </row>
    <row r="171" spans="1:6" ht="15" customHeight="1" x14ac:dyDescent="0.25">
      <c r="A171" s="61" t="s">
        <v>0</v>
      </c>
      <c r="B171" s="61" t="s">
        <v>88</v>
      </c>
      <c r="C171" s="94" t="s">
        <v>89</v>
      </c>
      <c r="D171" s="93">
        <f>D172+D173</f>
        <v>2500</v>
      </c>
      <c r="E171" s="93">
        <f>E172+E173</f>
        <v>810.15</v>
      </c>
      <c r="F171" s="111">
        <f t="shared" si="11"/>
        <v>32.405999999999999</v>
      </c>
    </row>
    <row r="172" spans="1:6" ht="15" customHeight="1" x14ac:dyDescent="0.25">
      <c r="A172" s="95" t="s">
        <v>344</v>
      </c>
      <c r="B172" s="95" t="s">
        <v>90</v>
      </c>
      <c r="C172" s="96" t="s">
        <v>298</v>
      </c>
      <c r="D172" s="97">
        <v>1500</v>
      </c>
      <c r="E172" s="98">
        <v>810.15</v>
      </c>
      <c r="F172" s="111">
        <f t="shared" si="11"/>
        <v>54.010000000000005</v>
      </c>
    </row>
    <row r="173" spans="1:6" ht="15" customHeight="1" x14ac:dyDescent="0.25">
      <c r="A173" s="95" t="s">
        <v>345</v>
      </c>
      <c r="B173" s="95" t="s">
        <v>92</v>
      </c>
      <c r="C173" s="96" t="s">
        <v>76</v>
      </c>
      <c r="D173" s="97">
        <v>1000</v>
      </c>
      <c r="E173" s="98">
        <v>0</v>
      </c>
      <c r="F173" s="111">
        <f t="shared" si="11"/>
        <v>0</v>
      </c>
    </row>
    <row r="174" spans="1:6" ht="15" customHeight="1" x14ac:dyDescent="0.25">
      <c r="A174" s="127" t="s">
        <v>199</v>
      </c>
      <c r="B174" s="127" t="s">
        <v>228</v>
      </c>
      <c r="C174" s="128" t="s">
        <v>229</v>
      </c>
      <c r="D174" s="129">
        <f>D175</f>
        <v>7000</v>
      </c>
      <c r="E174" s="129">
        <f>E175</f>
        <v>5912</v>
      </c>
      <c r="F174" s="130">
        <f t="shared" si="11"/>
        <v>84.457142857142856</v>
      </c>
    </row>
    <row r="175" spans="1:6" ht="15" customHeight="1" x14ac:dyDescent="0.25">
      <c r="A175" s="91" t="s">
        <v>0</v>
      </c>
      <c r="B175" s="91" t="s">
        <v>15</v>
      </c>
      <c r="C175" s="92" t="s">
        <v>5</v>
      </c>
      <c r="D175" s="99">
        <f t="shared" ref="D175:E175" si="12">D176</f>
        <v>7000</v>
      </c>
      <c r="E175" s="99">
        <f t="shared" si="12"/>
        <v>5912</v>
      </c>
      <c r="F175" s="111">
        <f t="shared" si="11"/>
        <v>84.457142857142856</v>
      </c>
    </row>
    <row r="176" spans="1:6" ht="15" customHeight="1" x14ac:dyDescent="0.25">
      <c r="A176" s="61" t="s">
        <v>0</v>
      </c>
      <c r="B176" s="61" t="s">
        <v>31</v>
      </c>
      <c r="C176" s="94" t="s">
        <v>32</v>
      </c>
      <c r="D176" s="93">
        <f>D177+D180</f>
        <v>7000</v>
      </c>
      <c r="E176" s="93">
        <f>E177+E180</f>
        <v>5912</v>
      </c>
      <c r="F176" s="111">
        <f t="shared" si="11"/>
        <v>84.457142857142856</v>
      </c>
    </row>
    <row r="177" spans="1:6" ht="15" customHeight="1" x14ac:dyDescent="0.25">
      <c r="A177" s="61" t="s">
        <v>0</v>
      </c>
      <c r="B177" s="61" t="s">
        <v>43</v>
      </c>
      <c r="C177" s="94" t="s">
        <v>44</v>
      </c>
      <c r="D177" s="93">
        <f>D178+D179</f>
        <v>6400</v>
      </c>
      <c r="E177" s="93">
        <f>E178+E179</f>
        <v>5327</v>
      </c>
      <c r="F177" s="111">
        <f t="shared" si="11"/>
        <v>83.234375</v>
      </c>
    </row>
    <row r="178" spans="1:6" ht="15" customHeight="1" x14ac:dyDescent="0.25">
      <c r="A178" s="95" t="s">
        <v>346</v>
      </c>
      <c r="B178" s="95" t="s">
        <v>45</v>
      </c>
      <c r="C178" s="96" t="s">
        <v>347</v>
      </c>
      <c r="D178" s="97">
        <v>5400</v>
      </c>
      <c r="E178" s="98">
        <v>4427</v>
      </c>
      <c r="F178" s="111">
        <f t="shared" si="11"/>
        <v>81.981481481481481</v>
      </c>
    </row>
    <row r="179" spans="1:6" ht="15" customHeight="1" x14ac:dyDescent="0.25">
      <c r="A179" s="95" t="s">
        <v>348</v>
      </c>
      <c r="B179" s="95" t="s">
        <v>45</v>
      </c>
      <c r="C179" s="96" t="s">
        <v>349</v>
      </c>
      <c r="D179" s="97">
        <v>1000</v>
      </c>
      <c r="E179" s="98">
        <v>900</v>
      </c>
      <c r="F179" s="111">
        <f>E179/D179*100</f>
        <v>90</v>
      </c>
    </row>
    <row r="180" spans="1:6" ht="15" customHeight="1" x14ac:dyDescent="0.25">
      <c r="A180" s="95"/>
      <c r="B180" s="61" t="s">
        <v>75</v>
      </c>
      <c r="C180" s="94" t="s">
        <v>76</v>
      </c>
      <c r="D180" s="185">
        <f>D181</f>
        <v>600</v>
      </c>
      <c r="E180" s="185">
        <f>E181</f>
        <v>585</v>
      </c>
      <c r="F180" s="111">
        <f t="shared" ref="F180:F181" si="13">E180/D180*100</f>
        <v>97.5</v>
      </c>
    </row>
    <row r="181" spans="1:6" ht="15" customHeight="1" x14ac:dyDescent="0.25">
      <c r="A181" s="188"/>
      <c r="B181" s="95" t="s">
        <v>81</v>
      </c>
      <c r="C181" s="96" t="s">
        <v>76</v>
      </c>
      <c r="D181" s="72">
        <v>600</v>
      </c>
      <c r="E181" s="72">
        <v>585</v>
      </c>
      <c r="F181" s="111">
        <f t="shared" si="13"/>
        <v>97.5</v>
      </c>
    </row>
    <row r="182" spans="1:6" ht="15" customHeight="1" x14ac:dyDescent="0.25">
      <c r="A182" s="127" t="s">
        <v>199</v>
      </c>
      <c r="B182" s="127" t="s">
        <v>302</v>
      </c>
      <c r="C182" s="128" t="s">
        <v>303</v>
      </c>
      <c r="D182" s="129">
        <f>D183</f>
        <v>23000</v>
      </c>
      <c r="E182" s="129">
        <f>E183</f>
        <v>15570</v>
      </c>
      <c r="F182" s="130">
        <f t="shared" si="11"/>
        <v>67.695652173913047</v>
      </c>
    </row>
    <row r="183" spans="1:6" ht="15" customHeight="1" x14ac:dyDescent="0.25">
      <c r="A183" s="91" t="s">
        <v>0</v>
      </c>
      <c r="B183" s="91" t="s">
        <v>15</v>
      </c>
      <c r="C183" s="92" t="s">
        <v>5</v>
      </c>
      <c r="D183" s="99">
        <f t="shared" ref="D183:E183" si="14">D184</f>
        <v>23000</v>
      </c>
      <c r="E183" s="99">
        <f t="shared" si="14"/>
        <v>15570</v>
      </c>
      <c r="F183" s="111">
        <f t="shared" si="11"/>
        <v>67.695652173913047</v>
      </c>
    </row>
    <row r="184" spans="1:6" ht="15" customHeight="1" x14ac:dyDescent="0.25">
      <c r="A184" s="61" t="s">
        <v>0</v>
      </c>
      <c r="B184" s="61" t="s">
        <v>31</v>
      </c>
      <c r="C184" s="94" t="s">
        <v>32</v>
      </c>
      <c r="D184" s="93">
        <f>D185+D187</f>
        <v>23000</v>
      </c>
      <c r="E184" s="93">
        <f>E185+E187</f>
        <v>15570</v>
      </c>
      <c r="F184" s="111">
        <f t="shared" si="11"/>
        <v>67.695652173913047</v>
      </c>
    </row>
    <row r="185" spans="1:6" ht="15" customHeight="1" x14ac:dyDescent="0.25">
      <c r="A185" s="61" t="s">
        <v>0</v>
      </c>
      <c r="B185" s="61" t="s">
        <v>33</v>
      </c>
      <c r="C185" s="94" t="s">
        <v>34</v>
      </c>
      <c r="D185" s="93">
        <f>D186</f>
        <v>0</v>
      </c>
      <c r="E185" s="93">
        <f>E186</f>
        <v>0</v>
      </c>
      <c r="F185" s="111" t="e">
        <f t="shared" si="11"/>
        <v>#DIV/0!</v>
      </c>
    </row>
    <row r="186" spans="1:6" ht="15" customHeight="1" x14ac:dyDescent="0.25">
      <c r="A186" s="95" t="s">
        <v>350</v>
      </c>
      <c r="B186" s="95" t="s">
        <v>35</v>
      </c>
      <c r="C186" s="96" t="s">
        <v>351</v>
      </c>
      <c r="D186" s="97">
        <v>0</v>
      </c>
      <c r="E186" s="98">
        <v>0</v>
      </c>
      <c r="F186" s="111" t="e">
        <f t="shared" si="11"/>
        <v>#DIV/0!</v>
      </c>
    </row>
    <row r="187" spans="1:6" ht="15" customHeight="1" x14ac:dyDescent="0.25">
      <c r="A187" s="61" t="s">
        <v>0</v>
      </c>
      <c r="B187" s="61" t="s">
        <v>43</v>
      </c>
      <c r="C187" s="94" t="s">
        <v>44</v>
      </c>
      <c r="D187" s="93">
        <f>SUM(D188:D200)</f>
        <v>23000</v>
      </c>
      <c r="E187" s="93">
        <f>SUM(E188:E200)</f>
        <v>15570</v>
      </c>
      <c r="F187" s="111">
        <f t="shared" si="11"/>
        <v>67.695652173913047</v>
      </c>
    </row>
    <row r="188" spans="1:6" ht="15" customHeight="1" x14ac:dyDescent="0.25">
      <c r="A188" s="95" t="s">
        <v>352</v>
      </c>
      <c r="B188" s="95" t="s">
        <v>45</v>
      </c>
      <c r="C188" s="96" t="s">
        <v>246</v>
      </c>
      <c r="D188" s="97">
        <v>1500</v>
      </c>
      <c r="E188" s="98">
        <v>0</v>
      </c>
      <c r="F188" s="111">
        <f t="shared" si="11"/>
        <v>0</v>
      </c>
    </row>
    <row r="189" spans="1:6" ht="15" customHeight="1" x14ac:dyDescent="0.25">
      <c r="A189" s="95" t="s">
        <v>353</v>
      </c>
      <c r="B189" s="95" t="s">
        <v>45</v>
      </c>
      <c r="C189" s="96" t="s">
        <v>248</v>
      </c>
      <c r="D189" s="97">
        <v>1500</v>
      </c>
      <c r="E189" s="98">
        <v>0</v>
      </c>
      <c r="F189" s="111">
        <f t="shared" si="11"/>
        <v>0</v>
      </c>
    </row>
    <row r="190" spans="1:6" ht="15" customHeight="1" x14ac:dyDescent="0.25">
      <c r="A190" s="95" t="s">
        <v>354</v>
      </c>
      <c r="B190" s="95" t="s">
        <v>45</v>
      </c>
      <c r="C190" s="96" t="s">
        <v>347</v>
      </c>
      <c r="D190" s="97">
        <v>8000</v>
      </c>
      <c r="E190" s="98">
        <v>6830.83</v>
      </c>
      <c r="F190" s="111">
        <f t="shared" si="11"/>
        <v>85.385374999999996</v>
      </c>
    </row>
    <row r="191" spans="1:6" ht="15" customHeight="1" x14ac:dyDescent="0.25">
      <c r="A191" s="95" t="s">
        <v>355</v>
      </c>
      <c r="B191" s="95" t="s">
        <v>45</v>
      </c>
      <c r="C191" s="96" t="s">
        <v>356</v>
      </c>
      <c r="D191" s="97">
        <v>0</v>
      </c>
      <c r="E191" s="98">
        <v>0</v>
      </c>
      <c r="F191" s="111" t="e">
        <f t="shared" si="11"/>
        <v>#DIV/0!</v>
      </c>
    </row>
    <row r="192" spans="1:6" ht="15" customHeight="1" x14ac:dyDescent="0.25">
      <c r="A192" s="95" t="s">
        <v>357</v>
      </c>
      <c r="B192" s="95" t="s">
        <v>45</v>
      </c>
      <c r="C192" s="96" t="s">
        <v>327</v>
      </c>
      <c r="D192" s="97">
        <v>2000</v>
      </c>
      <c r="E192" s="98">
        <v>1900.5</v>
      </c>
      <c r="F192" s="111">
        <f t="shared" si="11"/>
        <v>95.025000000000006</v>
      </c>
    </row>
    <row r="193" spans="1:6" ht="15" customHeight="1" x14ac:dyDescent="0.25">
      <c r="A193" s="95" t="s">
        <v>358</v>
      </c>
      <c r="B193" s="95" t="s">
        <v>45</v>
      </c>
      <c r="C193" s="96" t="s">
        <v>359</v>
      </c>
      <c r="D193" s="97">
        <v>2000</v>
      </c>
      <c r="E193" s="98">
        <v>0</v>
      </c>
      <c r="F193" s="111">
        <f t="shared" si="11"/>
        <v>0</v>
      </c>
    </row>
    <row r="194" spans="1:6" ht="15" customHeight="1" x14ac:dyDescent="0.25">
      <c r="A194" s="95" t="s">
        <v>360</v>
      </c>
      <c r="B194" s="95" t="s">
        <v>45</v>
      </c>
      <c r="C194" s="96" t="s">
        <v>349</v>
      </c>
      <c r="D194" s="97">
        <v>0</v>
      </c>
      <c r="E194" s="98">
        <v>0</v>
      </c>
      <c r="F194" s="111" t="e">
        <f t="shared" si="11"/>
        <v>#DIV/0!</v>
      </c>
    </row>
    <row r="195" spans="1:6" ht="15" customHeight="1" x14ac:dyDescent="0.25">
      <c r="A195" s="95" t="s">
        <v>361</v>
      </c>
      <c r="B195" s="95" t="s">
        <v>45</v>
      </c>
      <c r="C195" s="96" t="s">
        <v>362</v>
      </c>
      <c r="D195" s="97">
        <v>5000</v>
      </c>
      <c r="E195" s="98">
        <v>4018.71</v>
      </c>
      <c r="F195" s="111">
        <f t="shared" si="11"/>
        <v>80.374200000000002</v>
      </c>
    </row>
    <row r="196" spans="1:6" ht="15" customHeight="1" x14ac:dyDescent="0.25">
      <c r="A196" s="95" t="s">
        <v>363</v>
      </c>
      <c r="B196" s="95" t="s">
        <v>49</v>
      </c>
      <c r="C196" s="96" t="s">
        <v>225</v>
      </c>
      <c r="D196" s="97">
        <v>0</v>
      </c>
      <c r="E196" s="98">
        <v>0</v>
      </c>
      <c r="F196" s="111" t="e">
        <f t="shared" si="11"/>
        <v>#DIV/0!</v>
      </c>
    </row>
    <row r="197" spans="1:6" ht="15" customHeight="1" x14ac:dyDescent="0.25">
      <c r="A197" s="95" t="s">
        <v>364</v>
      </c>
      <c r="B197" s="95" t="s">
        <v>49</v>
      </c>
      <c r="C197" s="96" t="s">
        <v>227</v>
      </c>
      <c r="D197" s="97">
        <v>0</v>
      </c>
      <c r="E197" s="98">
        <v>0</v>
      </c>
      <c r="F197" s="111" t="e">
        <f t="shared" si="11"/>
        <v>#DIV/0!</v>
      </c>
    </row>
    <row r="198" spans="1:6" ht="15" customHeight="1" x14ac:dyDescent="0.25">
      <c r="A198" s="95" t="s">
        <v>365</v>
      </c>
      <c r="B198" s="95" t="s">
        <v>51</v>
      </c>
      <c r="C198" s="96" t="s">
        <v>333</v>
      </c>
      <c r="D198" s="97">
        <v>0</v>
      </c>
      <c r="E198" s="98">
        <v>0</v>
      </c>
      <c r="F198" s="111" t="e">
        <f t="shared" si="11"/>
        <v>#DIV/0!</v>
      </c>
    </row>
    <row r="199" spans="1:6" ht="15" customHeight="1" x14ac:dyDescent="0.25">
      <c r="A199" s="95" t="s">
        <v>366</v>
      </c>
      <c r="B199" s="95" t="s">
        <v>53</v>
      </c>
      <c r="C199" s="96" t="s">
        <v>206</v>
      </c>
      <c r="D199" s="97">
        <v>3000</v>
      </c>
      <c r="E199" s="98">
        <v>2819.96</v>
      </c>
      <c r="F199" s="111">
        <f t="shared" si="11"/>
        <v>93.998666666666665</v>
      </c>
    </row>
    <row r="200" spans="1:6" ht="15" customHeight="1" x14ac:dyDescent="0.25">
      <c r="A200" s="95" t="s">
        <v>367</v>
      </c>
      <c r="B200" s="95" t="s">
        <v>55</v>
      </c>
      <c r="C200" s="96" t="s">
        <v>56</v>
      </c>
      <c r="D200" s="97">
        <v>0</v>
      </c>
      <c r="E200" s="98">
        <v>0</v>
      </c>
      <c r="F200" s="111" t="e">
        <f t="shared" ref="F200" si="15">E200/D200*100</f>
        <v>#DIV/0!</v>
      </c>
    </row>
    <row r="201" spans="1:6" ht="15" customHeight="1" x14ac:dyDescent="0.25">
      <c r="A201" s="107"/>
      <c r="B201" s="107"/>
      <c r="C201" s="108"/>
      <c r="D201" s="109"/>
      <c r="E201" s="110"/>
      <c r="F201" s="109"/>
    </row>
    <row r="202" spans="1:6" ht="15" customHeight="1" x14ac:dyDescent="0.25">
      <c r="A202" s="107"/>
      <c r="B202" s="107"/>
      <c r="C202" s="108"/>
      <c r="D202" s="109"/>
      <c r="E202" s="110"/>
      <c r="F202" s="109"/>
    </row>
    <row r="203" spans="1:6" ht="15" customHeight="1" x14ac:dyDescent="0.25">
      <c r="A203" s="123" t="s">
        <v>197</v>
      </c>
      <c r="B203" s="123" t="s">
        <v>368</v>
      </c>
      <c r="C203" s="124" t="s">
        <v>369</v>
      </c>
      <c r="D203" s="125">
        <f t="shared" ref="D203:E203" si="16">D204</f>
        <v>0</v>
      </c>
      <c r="E203" s="125">
        <f t="shared" si="16"/>
        <v>0</v>
      </c>
      <c r="F203" s="125" t="e">
        <f>E203/D203*100</f>
        <v>#DIV/0!</v>
      </c>
    </row>
    <row r="204" spans="1:6" ht="15" customHeight="1" x14ac:dyDescent="0.25">
      <c r="A204" s="127" t="s">
        <v>199</v>
      </c>
      <c r="B204" s="127" t="s">
        <v>228</v>
      </c>
      <c r="C204" s="128" t="s">
        <v>229</v>
      </c>
      <c r="D204" s="129">
        <f>D205</f>
        <v>0</v>
      </c>
      <c r="E204" s="129">
        <f>E205</f>
        <v>0</v>
      </c>
      <c r="F204" s="130" t="e">
        <f t="shared" ref="F204:F220" si="17">E204/D204*100</f>
        <v>#DIV/0!</v>
      </c>
    </row>
    <row r="205" spans="1:6" ht="15" customHeight="1" x14ac:dyDescent="0.25">
      <c r="A205" s="91" t="s">
        <v>0</v>
      </c>
      <c r="B205" s="91" t="s">
        <v>15</v>
      </c>
      <c r="C205" s="92" t="s">
        <v>5</v>
      </c>
      <c r="D205" s="99">
        <f>D206+D211</f>
        <v>0</v>
      </c>
      <c r="E205" s="99">
        <f>E206+E211</f>
        <v>0</v>
      </c>
      <c r="F205" s="111" t="e">
        <f t="shared" si="17"/>
        <v>#DIV/0!</v>
      </c>
    </row>
    <row r="206" spans="1:6" ht="15" customHeight="1" x14ac:dyDescent="0.25">
      <c r="A206" s="61" t="s">
        <v>0</v>
      </c>
      <c r="B206" s="61" t="s">
        <v>16</v>
      </c>
      <c r="C206" s="94" t="s">
        <v>17</v>
      </c>
      <c r="D206" s="93">
        <f>D207+D209</f>
        <v>0</v>
      </c>
      <c r="E206" s="93">
        <f>E207+E209</f>
        <v>0</v>
      </c>
      <c r="F206" s="111" t="e">
        <f t="shared" si="17"/>
        <v>#DIV/0!</v>
      </c>
    </row>
    <row r="207" spans="1:6" ht="15" customHeight="1" x14ac:dyDescent="0.25">
      <c r="A207" s="61" t="s">
        <v>0</v>
      </c>
      <c r="B207" s="61" t="s">
        <v>18</v>
      </c>
      <c r="C207" s="94" t="s">
        <v>19</v>
      </c>
      <c r="D207" s="93">
        <f>D208</f>
        <v>0</v>
      </c>
      <c r="E207" s="93">
        <f>E208</f>
        <v>0</v>
      </c>
      <c r="F207" s="111" t="e">
        <f t="shared" si="17"/>
        <v>#DIV/0!</v>
      </c>
    </row>
    <row r="208" spans="1:6" ht="15" customHeight="1" x14ac:dyDescent="0.25">
      <c r="A208" s="95" t="s">
        <v>370</v>
      </c>
      <c r="B208" s="95" t="s">
        <v>20</v>
      </c>
      <c r="C208" s="96" t="s">
        <v>371</v>
      </c>
      <c r="D208" s="97">
        <v>0</v>
      </c>
      <c r="E208" s="98">
        <v>0</v>
      </c>
      <c r="F208" s="111" t="e">
        <f t="shared" si="17"/>
        <v>#DIV/0!</v>
      </c>
    </row>
    <row r="209" spans="1:6" ht="15" customHeight="1" x14ac:dyDescent="0.25">
      <c r="A209" s="61" t="s">
        <v>0</v>
      </c>
      <c r="B209" s="61" t="s">
        <v>25</v>
      </c>
      <c r="C209" s="94" t="s">
        <v>26</v>
      </c>
      <c r="D209" s="93">
        <f>D210</f>
        <v>0</v>
      </c>
      <c r="E209" s="93">
        <f>E210</f>
        <v>0</v>
      </c>
      <c r="F209" s="111" t="e">
        <f t="shared" si="17"/>
        <v>#DIV/0!</v>
      </c>
    </row>
    <row r="210" spans="1:6" ht="15" customHeight="1" x14ac:dyDescent="0.25">
      <c r="A210" s="95" t="s">
        <v>372</v>
      </c>
      <c r="B210" s="95" t="s">
        <v>27</v>
      </c>
      <c r="C210" s="96" t="s">
        <v>373</v>
      </c>
      <c r="D210" s="97">
        <v>0</v>
      </c>
      <c r="E210" s="98">
        <v>0</v>
      </c>
      <c r="F210" s="111" t="e">
        <f t="shared" si="17"/>
        <v>#DIV/0!</v>
      </c>
    </row>
    <row r="211" spans="1:6" ht="15" customHeight="1" x14ac:dyDescent="0.25">
      <c r="A211" s="61" t="s">
        <v>0</v>
      </c>
      <c r="B211" s="61" t="s">
        <v>31</v>
      </c>
      <c r="C211" s="94" t="s">
        <v>32</v>
      </c>
      <c r="D211" s="93">
        <f>D212+D218</f>
        <v>0</v>
      </c>
      <c r="E211" s="93">
        <f>E212+E218</f>
        <v>0</v>
      </c>
      <c r="F211" s="111" t="e">
        <f t="shared" si="17"/>
        <v>#DIV/0!</v>
      </c>
    </row>
    <row r="212" spans="1:6" ht="15" customHeight="1" x14ac:dyDescent="0.25">
      <c r="A212" s="61" t="s">
        <v>0</v>
      </c>
      <c r="B212" s="61" t="s">
        <v>43</v>
      </c>
      <c r="C212" s="94" t="s">
        <v>44</v>
      </c>
      <c r="D212" s="93">
        <f>SUM(D213:D217)</f>
        <v>0</v>
      </c>
      <c r="E212" s="93">
        <f>SUM(E213:E217)</f>
        <v>0</v>
      </c>
      <c r="F212" s="111" t="e">
        <f t="shared" si="17"/>
        <v>#DIV/0!</v>
      </c>
    </row>
    <row r="213" spans="1:6" ht="15" customHeight="1" x14ac:dyDescent="0.25">
      <c r="A213" s="95" t="s">
        <v>374</v>
      </c>
      <c r="B213" s="95" t="s">
        <v>45</v>
      </c>
      <c r="C213" s="96" t="s">
        <v>246</v>
      </c>
      <c r="D213" s="97">
        <v>0</v>
      </c>
      <c r="E213" s="98">
        <v>0</v>
      </c>
      <c r="F213" s="111" t="e">
        <f t="shared" si="17"/>
        <v>#DIV/0!</v>
      </c>
    </row>
    <row r="214" spans="1:6" ht="15" customHeight="1" x14ac:dyDescent="0.25">
      <c r="A214" s="95" t="s">
        <v>375</v>
      </c>
      <c r="B214" s="95" t="s">
        <v>45</v>
      </c>
      <c r="C214" s="96" t="s">
        <v>248</v>
      </c>
      <c r="D214" s="97">
        <v>0</v>
      </c>
      <c r="E214" s="98">
        <v>0</v>
      </c>
      <c r="F214" s="111" t="e">
        <f t="shared" si="17"/>
        <v>#DIV/0!</v>
      </c>
    </row>
    <row r="215" spans="1:6" ht="15" customHeight="1" x14ac:dyDescent="0.25">
      <c r="A215" s="95" t="s">
        <v>376</v>
      </c>
      <c r="B215" s="95" t="s">
        <v>47</v>
      </c>
      <c r="C215" s="96" t="s">
        <v>377</v>
      </c>
      <c r="D215" s="97">
        <v>0</v>
      </c>
      <c r="E215" s="98">
        <v>0</v>
      </c>
      <c r="F215" s="111" t="e">
        <f t="shared" si="17"/>
        <v>#DIV/0!</v>
      </c>
    </row>
    <row r="216" spans="1:6" ht="15" customHeight="1" x14ac:dyDescent="0.25">
      <c r="A216" s="95" t="s">
        <v>378</v>
      </c>
      <c r="B216" s="95" t="s">
        <v>49</v>
      </c>
      <c r="C216" s="96" t="s">
        <v>225</v>
      </c>
      <c r="D216" s="97">
        <v>0</v>
      </c>
      <c r="E216" s="98">
        <v>0</v>
      </c>
      <c r="F216" s="111" t="e">
        <f t="shared" si="17"/>
        <v>#DIV/0!</v>
      </c>
    </row>
    <row r="217" spans="1:6" ht="15" customHeight="1" x14ac:dyDescent="0.25">
      <c r="A217" s="95" t="s">
        <v>379</v>
      </c>
      <c r="B217" s="95" t="s">
        <v>49</v>
      </c>
      <c r="C217" s="100" t="s">
        <v>227</v>
      </c>
      <c r="D217" s="97">
        <v>0</v>
      </c>
      <c r="E217" s="98">
        <v>0</v>
      </c>
      <c r="F217" s="111" t="e">
        <f t="shared" si="17"/>
        <v>#DIV/0!</v>
      </c>
    </row>
    <row r="218" spans="1:6" ht="15" customHeight="1" x14ac:dyDescent="0.25">
      <c r="A218" s="61" t="s">
        <v>0</v>
      </c>
      <c r="B218" s="61" t="s">
        <v>57</v>
      </c>
      <c r="C218" s="94" t="s">
        <v>58</v>
      </c>
      <c r="D218" s="93">
        <f>D219+D220</f>
        <v>0</v>
      </c>
      <c r="E218" s="93">
        <f>E219+E220</f>
        <v>0</v>
      </c>
      <c r="F218" s="111" t="e">
        <f t="shared" si="17"/>
        <v>#DIV/0!</v>
      </c>
    </row>
    <row r="219" spans="1:6" ht="15" customHeight="1" x14ac:dyDescent="0.25">
      <c r="A219" s="95" t="s">
        <v>380</v>
      </c>
      <c r="B219" s="95" t="s">
        <v>59</v>
      </c>
      <c r="C219" s="96" t="s">
        <v>381</v>
      </c>
      <c r="D219" s="97">
        <v>0</v>
      </c>
      <c r="E219" s="98">
        <v>0</v>
      </c>
      <c r="F219" s="111" t="e">
        <f t="shared" si="17"/>
        <v>#DIV/0!</v>
      </c>
    </row>
    <row r="220" spans="1:6" ht="15" customHeight="1" x14ac:dyDescent="0.25">
      <c r="A220" s="95" t="s">
        <v>382</v>
      </c>
      <c r="B220" s="95" t="s">
        <v>65</v>
      </c>
      <c r="C220" s="96" t="s">
        <v>383</v>
      </c>
      <c r="D220" s="97">
        <v>0</v>
      </c>
      <c r="E220" s="98">
        <v>0</v>
      </c>
      <c r="F220" s="111" t="e">
        <f t="shared" si="17"/>
        <v>#DIV/0!</v>
      </c>
    </row>
  </sheetData>
  <mergeCells count="2">
    <mergeCell ref="A7:F7"/>
    <mergeCell ref="A8:F8"/>
  </mergeCells>
  <pageMargins left="0.70866141732283472" right="0.70866141732283472" top="0.55118110236220474" bottom="0.55118110236220474" header="0.31496062992125984" footer="0.31496062992125984"/>
  <pageSetup paperSize="9" orientation="landscape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93C2E-8E8B-4BCE-A933-A7DA7EC2F5BF}">
  <dimension ref="A2:M16"/>
  <sheetViews>
    <sheetView tabSelected="1" topLeftCell="A16" workbookViewId="0">
      <selection activeCell="D15" sqref="D15"/>
    </sheetView>
  </sheetViews>
  <sheetFormatPr defaultRowHeight="15" x14ac:dyDescent="0.25"/>
  <cols>
    <col min="1" max="1" width="33.7109375" customWidth="1"/>
    <col min="2" max="4" width="15.42578125" customWidth="1"/>
    <col min="5" max="6" width="9.7109375" customWidth="1"/>
  </cols>
  <sheetData>
    <row r="2" spans="1:13" x14ac:dyDescent="0.25">
      <c r="A2" s="67" t="s">
        <v>108</v>
      </c>
    </row>
    <row r="3" spans="1:13" x14ac:dyDescent="0.25">
      <c r="A3" s="67" t="s">
        <v>393</v>
      </c>
    </row>
    <row r="4" spans="1:13" x14ac:dyDescent="0.25">
      <c r="A4" s="67" t="s">
        <v>394</v>
      </c>
    </row>
    <row r="5" spans="1:13" x14ac:dyDescent="0.25">
      <c r="A5" s="67" t="s">
        <v>395</v>
      </c>
    </row>
    <row r="6" spans="1:13" x14ac:dyDescent="0.25">
      <c r="A6" s="67"/>
    </row>
    <row r="8" spans="1:13" x14ac:dyDescent="0.25">
      <c r="A8" s="213" t="s">
        <v>431</v>
      </c>
      <c r="B8" s="213"/>
      <c r="C8" s="213"/>
      <c r="D8" s="213"/>
      <c r="E8" s="213"/>
      <c r="F8" s="213"/>
      <c r="G8" s="213"/>
      <c r="H8" s="192"/>
      <c r="I8" s="192"/>
      <c r="J8" s="192"/>
      <c r="K8" s="192"/>
      <c r="L8" s="192"/>
      <c r="M8" s="192"/>
    </row>
    <row r="9" spans="1:13" x14ac:dyDescent="0.25">
      <c r="A9" s="214" t="s">
        <v>432</v>
      </c>
      <c r="B9" s="214"/>
      <c r="C9" s="214"/>
      <c r="D9" s="214"/>
      <c r="E9" s="214"/>
      <c r="F9" s="214"/>
      <c r="G9" s="214"/>
      <c r="H9" s="193"/>
      <c r="I9" s="193"/>
      <c r="J9" s="193"/>
      <c r="K9" s="193"/>
      <c r="L9" s="193"/>
      <c r="M9" s="193"/>
    </row>
    <row r="12" spans="1:13" ht="25.5" x14ac:dyDescent="0.25">
      <c r="A12" s="194" t="s">
        <v>425</v>
      </c>
      <c r="B12" s="195" t="s">
        <v>140</v>
      </c>
      <c r="C12" s="194" t="s">
        <v>154</v>
      </c>
      <c r="D12" s="201" t="s">
        <v>410</v>
      </c>
      <c r="E12" s="194" t="s">
        <v>429</v>
      </c>
      <c r="F12" s="201" t="s">
        <v>430</v>
      </c>
    </row>
    <row r="13" spans="1:13" x14ac:dyDescent="0.25">
      <c r="A13" s="196" t="s">
        <v>399</v>
      </c>
      <c r="B13" s="197">
        <f>B14</f>
        <v>3653953.55</v>
      </c>
      <c r="C13" s="197">
        <f t="shared" ref="C13:E15" si="0">C14</f>
        <v>4196873</v>
      </c>
      <c r="D13" s="197">
        <f t="shared" si="0"/>
        <v>4071758.41</v>
      </c>
      <c r="E13" s="197">
        <f>D13/B13*100</f>
        <v>111.43432324146541</v>
      </c>
      <c r="F13" s="198">
        <f t="shared" ref="F13:F15" si="1">D13/C13*100</f>
        <v>97.01886166200407</v>
      </c>
    </row>
    <row r="14" spans="1:13" x14ac:dyDescent="0.25">
      <c r="A14" s="196" t="s">
        <v>426</v>
      </c>
      <c r="B14" s="197">
        <f>B15</f>
        <v>3653953.55</v>
      </c>
      <c r="C14" s="197">
        <f t="shared" si="0"/>
        <v>4196873</v>
      </c>
      <c r="D14" s="197">
        <f t="shared" si="0"/>
        <v>4071758.41</v>
      </c>
      <c r="E14" s="197">
        <f t="shared" si="0"/>
        <v>111.43432324146541</v>
      </c>
      <c r="F14" s="198">
        <f t="shared" si="1"/>
        <v>97.01886166200407</v>
      </c>
    </row>
    <row r="15" spans="1:13" ht="25.5" x14ac:dyDescent="0.25">
      <c r="A15" s="199" t="s">
        <v>427</v>
      </c>
      <c r="B15" s="197">
        <f>B16</f>
        <v>3653953.55</v>
      </c>
      <c r="C15" s="197">
        <f t="shared" si="0"/>
        <v>4196873</v>
      </c>
      <c r="D15" s="197">
        <f t="shared" si="0"/>
        <v>4071758.41</v>
      </c>
      <c r="E15" s="197">
        <f t="shared" si="0"/>
        <v>111.43432324146541</v>
      </c>
      <c r="F15" s="198">
        <f t="shared" si="1"/>
        <v>97.01886166200407</v>
      </c>
    </row>
    <row r="16" spans="1:13" x14ac:dyDescent="0.25">
      <c r="A16" s="200" t="s">
        <v>428</v>
      </c>
      <c r="B16" s="197">
        <v>3653953.55</v>
      </c>
      <c r="C16" s="198">
        <v>4196873</v>
      </c>
      <c r="D16" s="197">
        <v>4071758.41</v>
      </c>
      <c r="E16" s="198">
        <f>D16/B16*100</f>
        <v>111.43432324146541</v>
      </c>
      <c r="F16" s="198">
        <f>D16/C16*100</f>
        <v>97.01886166200407</v>
      </c>
    </row>
  </sheetData>
  <mergeCells count="2">
    <mergeCell ref="A8:G8"/>
    <mergeCell ref="A9:G9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53E13-8A24-40B6-9936-937C8CB6FBE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1</vt:i4>
      </vt:variant>
    </vt:vector>
  </HeadingPairs>
  <TitlesOfParts>
    <vt:vector size="9" baseType="lpstr">
      <vt:lpstr>Izvj. o izvrš. FP - Opći dio</vt:lpstr>
      <vt:lpstr>Izvj. o izvrš. FP prema ekonoms</vt:lpstr>
      <vt:lpstr>Prihodi i rashodi prema izvorim</vt:lpstr>
      <vt:lpstr>Račun zad-financ. prema ekonom</vt:lpstr>
      <vt:lpstr>Račun zad-financ. prema izvori</vt:lpstr>
      <vt:lpstr>Izvrš-po prog; izv.fin; ek.klas</vt:lpstr>
      <vt:lpstr>Rashodi prema funkc. klas.</vt:lpstr>
      <vt:lpstr>List1</vt:lpstr>
      <vt:lpstr>'Izvj. o izvrš. FP prema ekonoms'!Ispis_naslova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cp:lastPrinted>2023-03-29T12:51:07Z</cp:lastPrinted>
  <dcterms:modified xsi:type="dcterms:W3CDTF">2023-03-29T12:51:24Z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