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 OBJAVU\"/>
    </mc:Choice>
  </mc:AlternateContent>
  <xr:revisionPtr revIDLastSave="0" documentId="13_ncr:1_{BB0DEE3D-E1F2-49FE-8632-1A4AA7AB9E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W147_IspisRealizacijaIndeksPo" sheetId="1" r:id="rId1"/>
  </sheets>
  <calcPr calcId="191029"/>
</workbook>
</file>

<file path=xl/calcChain.xml><?xml version="1.0" encoding="utf-8"?>
<calcChain xmlns="http://schemas.openxmlformats.org/spreadsheetml/2006/main">
  <c r="E106" i="1" l="1"/>
  <c r="E105" i="1" s="1"/>
  <c r="E104" i="1" s="1"/>
  <c r="E103" i="1" s="1"/>
  <c r="E102" i="1" s="1"/>
  <c r="H106" i="1"/>
  <c r="H105" i="1" s="1"/>
  <c r="H104" i="1" s="1"/>
  <c r="H103" i="1" s="1"/>
  <c r="H102" i="1" s="1"/>
  <c r="D106" i="1"/>
  <c r="E218" i="1"/>
  <c r="H218" i="1"/>
  <c r="D218" i="1"/>
  <c r="F198" i="1"/>
  <c r="H196" i="1"/>
  <c r="E196" i="1"/>
  <c r="E179" i="1"/>
  <c r="H179" i="1"/>
  <c r="F173" i="1"/>
  <c r="F174" i="1"/>
  <c r="G174" i="1" s="1"/>
  <c r="F172" i="1"/>
  <c r="E171" i="1"/>
  <c r="E170" i="1" s="1"/>
  <c r="E169" i="1" s="1"/>
  <c r="H171" i="1"/>
  <c r="H170" i="1" s="1"/>
  <c r="H169" i="1" s="1"/>
  <c r="F168" i="1"/>
  <c r="G168" i="1" s="1"/>
  <c r="F167" i="1"/>
  <c r="G167" i="1" s="1"/>
  <c r="E166" i="1"/>
  <c r="E165" i="1" s="1"/>
  <c r="H166" i="1"/>
  <c r="H165" i="1" s="1"/>
  <c r="F162" i="1"/>
  <c r="G162" i="1" s="1"/>
  <c r="F163" i="1"/>
  <c r="F164" i="1"/>
  <c r="G164" i="1" s="1"/>
  <c r="F161" i="1"/>
  <c r="E160" i="1"/>
  <c r="H160" i="1"/>
  <c r="F145" i="1"/>
  <c r="G145" i="1" s="1"/>
  <c r="F146" i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44" i="1"/>
  <c r="G144" i="1" s="1"/>
  <c r="E143" i="1"/>
  <c r="H143" i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F142" i="1"/>
  <c r="G142" i="1" s="1"/>
  <c r="F127" i="1"/>
  <c r="G127" i="1" s="1"/>
  <c r="E126" i="1"/>
  <c r="H126" i="1"/>
  <c r="F123" i="1"/>
  <c r="G123" i="1" s="1"/>
  <c r="F124" i="1"/>
  <c r="G124" i="1" s="1"/>
  <c r="F125" i="1"/>
  <c r="G125" i="1" s="1"/>
  <c r="F122" i="1"/>
  <c r="G122" i="1" s="1"/>
  <c r="E121" i="1"/>
  <c r="H121" i="1"/>
  <c r="F119" i="1"/>
  <c r="E118" i="1"/>
  <c r="H118" i="1"/>
  <c r="F117" i="1"/>
  <c r="G117" i="1" s="1"/>
  <c r="E116" i="1"/>
  <c r="F116" i="1"/>
  <c r="H116" i="1"/>
  <c r="F115" i="1"/>
  <c r="E114" i="1"/>
  <c r="H114" i="1"/>
  <c r="E43" i="1"/>
  <c r="E42" i="1" s="1"/>
  <c r="E41" i="1" s="1"/>
  <c r="H43" i="1"/>
  <c r="H42" i="1" s="1"/>
  <c r="H41" i="1" s="1"/>
  <c r="F44" i="1"/>
  <c r="E36" i="1"/>
  <c r="E35" i="1" s="1"/>
  <c r="H36" i="1"/>
  <c r="H35" i="1" s="1"/>
  <c r="F37" i="1"/>
  <c r="G37" i="1" s="1"/>
  <c r="F38" i="1"/>
  <c r="F40" i="1"/>
  <c r="G40" i="1" s="1"/>
  <c r="E33" i="1"/>
  <c r="E32" i="1" s="1"/>
  <c r="H33" i="1"/>
  <c r="H32" i="1" s="1"/>
  <c r="F34" i="1"/>
  <c r="D171" i="1"/>
  <c r="D160" i="1"/>
  <c r="F191" i="1"/>
  <c r="F189" i="1"/>
  <c r="F181" i="1"/>
  <c r="G181" i="1" s="1"/>
  <c r="F182" i="1"/>
  <c r="F183" i="1"/>
  <c r="G183" i="1" s="1"/>
  <c r="F184" i="1"/>
  <c r="G184" i="1" s="1"/>
  <c r="F185" i="1"/>
  <c r="G185" i="1" s="1"/>
  <c r="F186" i="1"/>
  <c r="G186" i="1" s="1"/>
  <c r="F187" i="1"/>
  <c r="G187" i="1" s="1"/>
  <c r="F180" i="1"/>
  <c r="G180" i="1" s="1"/>
  <c r="E188" i="1"/>
  <c r="H188" i="1"/>
  <c r="E190" i="1"/>
  <c r="H190" i="1"/>
  <c r="E21" i="1"/>
  <c r="E20" i="1" s="1"/>
  <c r="E19" i="1" s="1"/>
  <c r="E18" i="1" s="1"/>
  <c r="E17" i="1" s="1"/>
  <c r="H21" i="1"/>
  <c r="H20" i="1" s="1"/>
  <c r="H19" i="1" s="1"/>
  <c r="H18" i="1" s="1"/>
  <c r="H17" i="1" s="1"/>
  <c r="E49" i="1"/>
  <c r="E48" i="1" s="1"/>
  <c r="E47" i="1" s="1"/>
  <c r="E46" i="1" s="1"/>
  <c r="E45" i="1" s="1"/>
  <c r="H49" i="1"/>
  <c r="H48" i="1" s="1"/>
  <c r="H47" i="1" s="1"/>
  <c r="H46" i="1" s="1"/>
  <c r="H45" i="1" s="1"/>
  <c r="D49" i="1"/>
  <c r="F51" i="1"/>
  <c r="F101" i="1"/>
  <c r="F97" i="1"/>
  <c r="G97" i="1" s="1"/>
  <c r="F94" i="1"/>
  <c r="F93" i="1" s="1"/>
  <c r="F92" i="1"/>
  <c r="F90" i="1"/>
  <c r="G90" i="1" s="1"/>
  <c r="F89" i="1"/>
  <c r="G89" i="1" s="1"/>
  <c r="F84" i="1"/>
  <c r="E85" i="1"/>
  <c r="H85" i="1"/>
  <c r="D85" i="1"/>
  <c r="F86" i="1"/>
  <c r="F85" i="1" s="1"/>
  <c r="E100" i="1"/>
  <c r="E99" i="1" s="1"/>
  <c r="E98" i="1" s="1"/>
  <c r="H100" i="1"/>
  <c r="H99" i="1" s="1"/>
  <c r="H98" i="1" s="1"/>
  <c r="E96" i="1"/>
  <c r="F96" i="1"/>
  <c r="H96" i="1"/>
  <c r="E95" i="1"/>
  <c r="F95" i="1"/>
  <c r="H95" i="1"/>
  <c r="E91" i="1"/>
  <c r="H91" i="1"/>
  <c r="E88" i="1"/>
  <c r="H88" i="1"/>
  <c r="E83" i="1"/>
  <c r="H83" i="1"/>
  <c r="E93" i="1"/>
  <c r="E87" i="1" s="1"/>
  <c r="H93" i="1"/>
  <c r="D93" i="1"/>
  <c r="E27" i="1"/>
  <c r="E26" i="1" s="1"/>
  <c r="E25" i="1" s="1"/>
  <c r="E24" i="1" s="1"/>
  <c r="E23" i="1" s="1"/>
  <c r="H27" i="1"/>
  <c r="H26" i="1" s="1"/>
  <c r="H25" i="1" s="1"/>
  <c r="H24" i="1" s="1"/>
  <c r="H23" i="1" s="1"/>
  <c r="F28" i="1"/>
  <c r="F108" i="1"/>
  <c r="G108" i="1" s="1"/>
  <c r="F109" i="1"/>
  <c r="G109" i="1" s="1"/>
  <c r="F107" i="1"/>
  <c r="F106" i="1" l="1"/>
  <c r="G107" i="1"/>
  <c r="F27" i="1"/>
  <c r="G28" i="1"/>
  <c r="F83" i="1"/>
  <c r="G84" i="1"/>
  <c r="F91" i="1"/>
  <c r="G92" i="1"/>
  <c r="F100" i="1"/>
  <c r="G101" i="1"/>
  <c r="F188" i="1"/>
  <c r="G189" i="1"/>
  <c r="F190" i="1"/>
  <c r="G191" i="1"/>
  <c r="F33" i="1"/>
  <c r="G34" i="1"/>
  <c r="F43" i="1"/>
  <c r="G44" i="1"/>
  <c r="F114" i="1"/>
  <c r="G115" i="1"/>
  <c r="F118" i="1"/>
  <c r="G119" i="1"/>
  <c r="F88" i="1"/>
  <c r="F160" i="1"/>
  <c r="G160" i="1" s="1"/>
  <c r="F171" i="1"/>
  <c r="F179" i="1"/>
  <c r="E178" i="1"/>
  <c r="E177" i="1" s="1"/>
  <c r="E176" i="1" s="1"/>
  <c r="E175" i="1" s="1"/>
  <c r="H87" i="1"/>
  <c r="F166" i="1"/>
  <c r="F87" i="1"/>
  <c r="F126" i="1"/>
  <c r="F143" i="1"/>
  <c r="F121" i="1"/>
  <c r="E82" i="1"/>
  <c r="E81" i="1" s="1"/>
  <c r="E80" i="1" s="1"/>
  <c r="E79" i="1" s="1"/>
  <c r="H178" i="1"/>
  <c r="H177" i="1" s="1"/>
  <c r="H176" i="1" s="1"/>
  <c r="H175" i="1" s="1"/>
  <c r="F82" i="1"/>
  <c r="E120" i="1"/>
  <c r="H120" i="1"/>
  <c r="E113" i="1"/>
  <c r="F113" i="1"/>
  <c r="H113" i="1"/>
  <c r="H112" i="1" s="1"/>
  <c r="H111" i="1" s="1"/>
  <c r="H110" i="1" s="1"/>
  <c r="E31" i="1"/>
  <c r="E30" i="1" s="1"/>
  <c r="E29" i="1" s="1"/>
  <c r="H31" i="1"/>
  <c r="H30" i="1" s="1"/>
  <c r="H29" i="1" s="1"/>
  <c r="H82" i="1"/>
  <c r="F61" i="1"/>
  <c r="F62" i="1"/>
  <c r="D60" i="1"/>
  <c r="D59" i="1" s="1"/>
  <c r="D58" i="1" s="1"/>
  <c r="D57" i="1" s="1"/>
  <c r="D56" i="1" s="1"/>
  <c r="E60" i="1"/>
  <c r="E59" i="1" s="1"/>
  <c r="E58" i="1" s="1"/>
  <c r="E57" i="1" s="1"/>
  <c r="E56" i="1" s="1"/>
  <c r="H60" i="1"/>
  <c r="H59" i="1" s="1"/>
  <c r="H58" i="1" s="1"/>
  <c r="H57" i="1" s="1"/>
  <c r="H56" i="1" s="1"/>
  <c r="F197" i="1"/>
  <c r="F202" i="1"/>
  <c r="F201" i="1" s="1"/>
  <c r="F200" i="1" s="1"/>
  <c r="F199" i="1" s="1"/>
  <c r="E195" i="1"/>
  <c r="E194" i="1" s="1"/>
  <c r="H195" i="1"/>
  <c r="H194" i="1" s="1"/>
  <c r="D196" i="1"/>
  <c r="D195" i="1" s="1"/>
  <c r="D194" i="1" s="1"/>
  <c r="E201" i="1"/>
  <c r="E200" i="1" s="1"/>
  <c r="E199" i="1" s="1"/>
  <c r="H201" i="1"/>
  <c r="H200" i="1" s="1"/>
  <c r="H199" i="1" s="1"/>
  <c r="D201" i="1"/>
  <c r="D200" i="1" s="1"/>
  <c r="D199" i="1" s="1"/>
  <c r="F52" i="1"/>
  <c r="G52" i="1" s="1"/>
  <c r="F53" i="1"/>
  <c r="G53" i="1" s="1"/>
  <c r="F54" i="1"/>
  <c r="G54" i="1" s="1"/>
  <c r="F55" i="1"/>
  <c r="G55" i="1" s="1"/>
  <c r="F50" i="1"/>
  <c r="G50" i="1" s="1"/>
  <c r="F257" i="1"/>
  <c r="F276" i="1"/>
  <c r="F274" i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F267" i="1"/>
  <c r="G267" i="1" s="1"/>
  <c r="F268" i="1"/>
  <c r="F269" i="1"/>
  <c r="F270" i="1"/>
  <c r="F271" i="1"/>
  <c r="G271" i="1" s="1"/>
  <c r="F272" i="1"/>
  <c r="F259" i="1"/>
  <c r="G259" i="1" s="1"/>
  <c r="E256" i="1"/>
  <c r="H256" i="1"/>
  <c r="E258" i="1"/>
  <c r="H258" i="1"/>
  <c r="E273" i="1"/>
  <c r="H273" i="1"/>
  <c r="E275" i="1"/>
  <c r="H275" i="1"/>
  <c r="F248" i="1"/>
  <c r="G248" i="1" s="1"/>
  <c r="E247" i="1"/>
  <c r="H247" i="1"/>
  <c r="F39" i="1"/>
  <c r="E250" i="1"/>
  <c r="H250" i="1"/>
  <c r="D250" i="1"/>
  <c r="F251" i="1"/>
  <c r="F250" i="1" s="1"/>
  <c r="F249" i="1"/>
  <c r="G249" i="1" s="1"/>
  <c r="F22" i="1"/>
  <c r="F212" i="1"/>
  <c r="F214" i="1"/>
  <c r="F216" i="1"/>
  <c r="F219" i="1"/>
  <c r="F221" i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F228" i="1"/>
  <c r="G228" i="1" s="1"/>
  <c r="F230" i="1"/>
  <c r="G230" i="1" s="1"/>
  <c r="F231" i="1"/>
  <c r="G231" i="1" s="1"/>
  <c r="F232" i="1"/>
  <c r="F233" i="1"/>
  <c r="G233" i="1" s="1"/>
  <c r="F234" i="1"/>
  <c r="G234" i="1" s="1"/>
  <c r="F235" i="1"/>
  <c r="G235" i="1" s="1"/>
  <c r="F237" i="1"/>
  <c r="F241" i="1"/>
  <c r="E211" i="1"/>
  <c r="H211" i="1"/>
  <c r="E213" i="1"/>
  <c r="H213" i="1"/>
  <c r="E215" i="1"/>
  <c r="H215" i="1"/>
  <c r="E220" i="1"/>
  <c r="H220" i="1"/>
  <c r="E229" i="1"/>
  <c r="H229" i="1"/>
  <c r="E236" i="1"/>
  <c r="H236" i="1"/>
  <c r="E240" i="1"/>
  <c r="E239" i="1" s="1"/>
  <c r="H240" i="1"/>
  <c r="D275" i="1"/>
  <c r="D273" i="1"/>
  <c r="D258" i="1"/>
  <c r="D256" i="1"/>
  <c r="D247" i="1"/>
  <c r="D240" i="1"/>
  <c r="D239" i="1" s="1"/>
  <c r="D236" i="1"/>
  <c r="D229" i="1"/>
  <c r="D220" i="1"/>
  <c r="D215" i="1"/>
  <c r="D213" i="1"/>
  <c r="D211" i="1"/>
  <c r="D190" i="1"/>
  <c r="D188" i="1"/>
  <c r="D179" i="1"/>
  <c r="D170" i="1"/>
  <c r="D169" i="1" s="1"/>
  <c r="D166" i="1"/>
  <c r="D165" i="1" s="1"/>
  <c r="D143" i="1"/>
  <c r="D126" i="1"/>
  <c r="D121" i="1"/>
  <c r="D118" i="1"/>
  <c r="D116" i="1"/>
  <c r="G116" i="1" s="1"/>
  <c r="D114" i="1"/>
  <c r="D105" i="1"/>
  <c r="D104" i="1" s="1"/>
  <c r="D103" i="1" s="1"/>
  <c r="D102" i="1" s="1"/>
  <c r="D100" i="1"/>
  <c r="D99" i="1" s="1"/>
  <c r="D98" i="1" s="1"/>
  <c r="D96" i="1"/>
  <c r="D91" i="1"/>
  <c r="D88" i="1"/>
  <c r="D83" i="1"/>
  <c r="D82" i="1" s="1"/>
  <c r="D48" i="1"/>
  <c r="D47" i="1" s="1"/>
  <c r="D46" i="1" s="1"/>
  <c r="D45" i="1" s="1"/>
  <c r="D43" i="1"/>
  <c r="D42" i="1" s="1"/>
  <c r="D41" i="1" s="1"/>
  <c r="D36" i="1"/>
  <c r="D35" i="1" s="1"/>
  <c r="D33" i="1"/>
  <c r="D32" i="1" s="1"/>
  <c r="D27" i="1"/>
  <c r="D26" i="1" s="1"/>
  <c r="D25" i="1" s="1"/>
  <c r="D24" i="1" s="1"/>
  <c r="D23" i="1" s="1"/>
  <c r="D21" i="1"/>
  <c r="D20" i="1"/>
  <c r="D19" i="1" s="1"/>
  <c r="D18" i="1" s="1"/>
  <c r="D17" i="1" s="1"/>
  <c r="D95" i="1" l="1"/>
  <c r="G95" i="1" s="1"/>
  <c r="G96" i="1"/>
  <c r="F240" i="1"/>
  <c r="G240" i="1" s="1"/>
  <c r="G241" i="1"/>
  <c r="F236" i="1"/>
  <c r="G236" i="1" s="1"/>
  <c r="G237" i="1"/>
  <c r="F218" i="1"/>
  <c r="G218" i="1" s="1"/>
  <c r="G219" i="1"/>
  <c r="F215" i="1"/>
  <c r="G215" i="1" s="1"/>
  <c r="G216" i="1"/>
  <c r="F213" i="1"/>
  <c r="G213" i="1" s="1"/>
  <c r="G214" i="1"/>
  <c r="F211" i="1"/>
  <c r="G211" i="1" s="1"/>
  <c r="G212" i="1"/>
  <c r="F21" i="1"/>
  <c r="G22" i="1"/>
  <c r="F36" i="1"/>
  <c r="G39" i="1"/>
  <c r="F273" i="1"/>
  <c r="G273" i="1" s="1"/>
  <c r="G274" i="1"/>
  <c r="F275" i="1"/>
  <c r="G275" i="1" s="1"/>
  <c r="G276" i="1"/>
  <c r="F256" i="1"/>
  <c r="G256" i="1" s="1"/>
  <c r="G257" i="1"/>
  <c r="G82" i="1"/>
  <c r="G121" i="1"/>
  <c r="G143" i="1"/>
  <c r="G126" i="1"/>
  <c r="F165" i="1"/>
  <c r="G165" i="1" s="1"/>
  <c r="G166" i="1"/>
  <c r="F178" i="1"/>
  <c r="G179" i="1"/>
  <c r="F170" i="1"/>
  <c r="G171" i="1"/>
  <c r="G88" i="1"/>
  <c r="G118" i="1"/>
  <c r="G114" i="1"/>
  <c r="F42" i="1"/>
  <c r="G43" i="1"/>
  <c r="F32" i="1"/>
  <c r="G32" i="1" s="1"/>
  <c r="G33" i="1"/>
  <c r="G190" i="1"/>
  <c r="G188" i="1"/>
  <c r="F99" i="1"/>
  <c r="G100" i="1"/>
  <c r="G91" i="1"/>
  <c r="G83" i="1"/>
  <c r="F26" i="1"/>
  <c r="G27" i="1"/>
  <c r="F105" i="1"/>
  <c r="G106" i="1"/>
  <c r="H217" i="1"/>
  <c r="E217" i="1"/>
  <c r="F196" i="1"/>
  <c r="F195" i="1" s="1"/>
  <c r="F194" i="1" s="1"/>
  <c r="F193" i="1"/>
  <c r="F192" i="1" s="1"/>
  <c r="D113" i="1"/>
  <c r="G113" i="1" s="1"/>
  <c r="F60" i="1"/>
  <c r="F59" i="1" s="1"/>
  <c r="F58" i="1" s="1"/>
  <c r="F57" i="1" s="1"/>
  <c r="F56" i="1" s="1"/>
  <c r="F229" i="1"/>
  <c r="G229" i="1" s="1"/>
  <c r="H16" i="1"/>
  <c r="H15" i="1" s="1"/>
  <c r="H14" i="1" s="1"/>
  <c r="E16" i="1"/>
  <c r="E15" i="1" s="1"/>
  <c r="E14" i="1" s="1"/>
  <c r="F81" i="1"/>
  <c r="F120" i="1"/>
  <c r="H81" i="1"/>
  <c r="H80" i="1" s="1"/>
  <c r="H79" i="1" s="1"/>
  <c r="F220" i="1"/>
  <c r="H193" i="1"/>
  <c r="H192" i="1" s="1"/>
  <c r="D217" i="1"/>
  <c r="H210" i="1"/>
  <c r="F258" i="1"/>
  <c r="D31" i="1"/>
  <c r="D210" i="1"/>
  <c r="D209" i="1" s="1"/>
  <c r="D208" i="1" s="1"/>
  <c r="D207" i="1" s="1"/>
  <c r="D255" i="1"/>
  <c r="D254" i="1" s="1"/>
  <c r="D253" i="1" s="1"/>
  <c r="D252" i="1" s="1"/>
  <c r="E193" i="1"/>
  <c r="E192" i="1" s="1"/>
  <c r="D120" i="1"/>
  <c r="D112" i="1" s="1"/>
  <c r="D111" i="1" s="1"/>
  <c r="D110" i="1" s="1"/>
  <c r="D178" i="1"/>
  <c r="D177" i="1" s="1"/>
  <c r="D176" i="1" s="1"/>
  <c r="D175" i="1" s="1"/>
  <c r="E112" i="1"/>
  <c r="E111" i="1" s="1"/>
  <c r="E110" i="1" s="1"/>
  <c r="D30" i="1"/>
  <c r="D29" i="1" s="1"/>
  <c r="D16" i="1" s="1"/>
  <c r="D15" i="1" s="1"/>
  <c r="D14" i="1" s="1"/>
  <c r="F210" i="1"/>
  <c r="G210" i="1" s="1"/>
  <c r="F49" i="1"/>
  <c r="D87" i="1"/>
  <c r="D246" i="1"/>
  <c r="D245" i="1" s="1"/>
  <c r="D244" i="1" s="1"/>
  <c r="D243" i="1" s="1"/>
  <c r="F247" i="1"/>
  <c r="D193" i="1"/>
  <c r="D192" i="1" s="1"/>
  <c r="H246" i="1"/>
  <c r="H245" i="1" s="1"/>
  <c r="H244" i="1" s="1"/>
  <c r="H243" i="1" s="1"/>
  <c r="E246" i="1"/>
  <c r="E245" i="1" s="1"/>
  <c r="E244" i="1" s="1"/>
  <c r="E243" i="1" s="1"/>
  <c r="E255" i="1"/>
  <c r="E254" i="1" s="1"/>
  <c r="E253" i="1" s="1"/>
  <c r="E252" i="1" s="1"/>
  <c r="H255" i="1"/>
  <c r="H254" i="1" s="1"/>
  <c r="H253" i="1" s="1"/>
  <c r="H252" i="1" s="1"/>
  <c r="E210" i="1"/>
  <c r="F239" i="1"/>
  <c r="G239" i="1" s="1"/>
  <c r="H239" i="1"/>
  <c r="F246" i="1" l="1"/>
  <c r="G247" i="1"/>
  <c r="D81" i="1"/>
  <c r="D80" i="1" s="1"/>
  <c r="D79" i="1" s="1"/>
  <c r="G87" i="1"/>
  <c r="F48" i="1"/>
  <c r="G49" i="1"/>
  <c r="F255" i="1"/>
  <c r="G258" i="1"/>
  <c r="F217" i="1"/>
  <c r="G217" i="1" s="1"/>
  <c r="G220" i="1"/>
  <c r="F112" i="1"/>
  <c r="G120" i="1"/>
  <c r="G81" i="1"/>
  <c r="F104" i="1"/>
  <c r="G105" i="1"/>
  <c r="F25" i="1"/>
  <c r="G26" i="1"/>
  <c r="F98" i="1"/>
  <c r="G99" i="1"/>
  <c r="F41" i="1"/>
  <c r="G41" i="1" s="1"/>
  <c r="G42" i="1"/>
  <c r="F169" i="1"/>
  <c r="G169" i="1" s="1"/>
  <c r="G170" i="1"/>
  <c r="F177" i="1"/>
  <c r="G178" i="1"/>
  <c r="F35" i="1"/>
  <c r="G36" i="1"/>
  <c r="F20" i="1"/>
  <c r="G21" i="1"/>
  <c r="D206" i="1"/>
  <c r="H209" i="1"/>
  <c r="H208" i="1" s="1"/>
  <c r="H207" i="1" s="1"/>
  <c r="H78" i="1"/>
  <c r="F209" i="1"/>
  <c r="E78" i="1"/>
  <c r="E209" i="1"/>
  <c r="E208" i="1" s="1"/>
  <c r="E207" i="1" s="1"/>
  <c r="E206" i="1" s="1"/>
  <c r="D78" i="1"/>
  <c r="H206" i="1"/>
  <c r="F208" i="1" l="1"/>
  <c r="G209" i="1"/>
  <c r="F19" i="1"/>
  <c r="G20" i="1"/>
  <c r="F31" i="1"/>
  <c r="G35" i="1"/>
  <c r="F176" i="1"/>
  <c r="G177" i="1"/>
  <c r="G98" i="1"/>
  <c r="F80" i="1"/>
  <c r="F24" i="1"/>
  <c r="G25" i="1"/>
  <c r="F103" i="1"/>
  <c r="G104" i="1"/>
  <c r="F111" i="1"/>
  <c r="G112" i="1"/>
  <c r="F254" i="1"/>
  <c r="G255" i="1"/>
  <c r="F47" i="1"/>
  <c r="G48" i="1"/>
  <c r="F245" i="1"/>
  <c r="G246" i="1"/>
  <c r="D77" i="1"/>
  <c r="D76" i="1" s="1"/>
  <c r="D75" i="1" s="1"/>
  <c r="E77" i="1"/>
  <c r="E76" i="1" s="1"/>
  <c r="E75" i="1" s="1"/>
  <c r="H77" i="1"/>
  <c r="H76" i="1" s="1"/>
  <c r="H75" i="1" s="1"/>
  <c r="H72" i="1"/>
  <c r="H71" i="1" s="1"/>
  <c r="H70" i="1" s="1"/>
  <c r="H74" i="1"/>
  <c r="H73" i="1" s="1"/>
  <c r="E72" i="1"/>
  <c r="E71" i="1" s="1"/>
  <c r="E70" i="1" s="1"/>
  <c r="E74" i="1"/>
  <c r="E73" i="1" s="1"/>
  <c r="D72" i="1"/>
  <c r="D71" i="1" s="1"/>
  <c r="D70" i="1" s="1"/>
  <c r="D74" i="1"/>
  <c r="D73" i="1" s="1"/>
  <c r="F244" i="1" l="1"/>
  <c r="G245" i="1"/>
  <c r="F46" i="1"/>
  <c r="G47" i="1"/>
  <c r="F253" i="1"/>
  <c r="G254" i="1"/>
  <c r="F110" i="1"/>
  <c r="G111" i="1"/>
  <c r="F102" i="1"/>
  <c r="G102" i="1" s="1"/>
  <c r="G103" i="1"/>
  <c r="F23" i="1"/>
  <c r="G23" i="1" s="1"/>
  <c r="G24" i="1"/>
  <c r="F79" i="1"/>
  <c r="G79" i="1" s="1"/>
  <c r="G80" i="1"/>
  <c r="F175" i="1"/>
  <c r="G175" i="1" s="1"/>
  <c r="G176" i="1"/>
  <c r="F30" i="1"/>
  <c r="G31" i="1"/>
  <c r="F18" i="1"/>
  <c r="G19" i="1"/>
  <c r="F207" i="1"/>
  <c r="G208" i="1"/>
  <c r="G207" i="1" l="1"/>
  <c r="F17" i="1"/>
  <c r="G18" i="1"/>
  <c r="F29" i="1"/>
  <c r="G29" i="1" s="1"/>
  <c r="G30" i="1"/>
  <c r="F78" i="1"/>
  <c r="G78" i="1" s="1"/>
  <c r="G110" i="1"/>
  <c r="G253" i="1"/>
  <c r="F252" i="1"/>
  <c r="G252" i="1" s="1"/>
  <c r="F45" i="1"/>
  <c r="G45" i="1" s="1"/>
  <c r="G46" i="1"/>
  <c r="F243" i="1"/>
  <c r="G244" i="1"/>
  <c r="G243" i="1" l="1"/>
  <c r="F206" i="1"/>
  <c r="G17" i="1"/>
  <c r="F16" i="1"/>
  <c r="F15" i="1" l="1"/>
  <c r="G16" i="1"/>
  <c r="F77" i="1"/>
  <c r="G206" i="1"/>
  <c r="F76" i="1" l="1"/>
  <c r="G77" i="1"/>
  <c r="G15" i="1"/>
  <c r="F14" i="1"/>
  <c r="G14" i="1" s="1"/>
  <c r="F75" i="1" l="1"/>
  <c r="G76" i="1"/>
  <c r="G75" i="1" l="1"/>
  <c r="F72" i="1"/>
  <c r="F74" i="1"/>
  <c r="F73" i="1" l="1"/>
  <c r="G73" i="1" s="1"/>
  <c r="G74" i="1"/>
  <c r="F71" i="1"/>
  <c r="G72" i="1"/>
  <c r="F70" i="1" l="1"/>
  <c r="G70" i="1" s="1"/>
  <c r="G71" i="1"/>
</calcChain>
</file>

<file path=xl/sharedStrings.xml><?xml version="1.0" encoding="utf-8"?>
<sst xmlns="http://schemas.openxmlformats.org/spreadsheetml/2006/main" count="730" uniqueCount="333">
  <si>
    <t/>
  </si>
  <si>
    <t>49246      Marija Bistrica</t>
  </si>
  <si>
    <t>POZICIJA</t>
  </si>
  <si>
    <t>BROJ KONTA</t>
  </si>
  <si>
    <t>VRSTA RASHODA / IZDATAKA</t>
  </si>
  <si>
    <t>SVEUKUPNO RASHODI / IZDACI</t>
  </si>
  <si>
    <t>Razdjel</t>
  </si>
  <si>
    <t>002</t>
  </si>
  <si>
    <t>JEDINSTVENI UPRAVNI ODJEL</t>
  </si>
  <si>
    <t>Glava</t>
  </si>
  <si>
    <t>00202</t>
  </si>
  <si>
    <t>JAVNE USTANOVE PREDŠKOLSKOG ODGOJA I OBRAZOVANJA</t>
  </si>
  <si>
    <t>Glavni program</t>
  </si>
  <si>
    <t>A01</t>
  </si>
  <si>
    <t>REDOVNA DJELATNOST OPĆINE</t>
  </si>
  <si>
    <t>Program</t>
  </si>
  <si>
    <t>1011</t>
  </si>
  <si>
    <t>PROGRAM PREDŠKOLSKOG ODGOJA</t>
  </si>
  <si>
    <t>Aktivnost</t>
  </si>
  <si>
    <t xml:space="preserve">Izvor </t>
  </si>
  <si>
    <t>3</t>
  </si>
  <si>
    <t>Rashodi poslovanja</t>
  </si>
  <si>
    <t>Proračunski korisnik</t>
  </si>
  <si>
    <t>28532</t>
  </si>
  <si>
    <t>DJEČJI VRTIĆ "PUŠLEK"</t>
  </si>
  <si>
    <t>A100003</t>
  </si>
  <si>
    <t>1.5.</t>
  </si>
  <si>
    <t>Opći prihodi i primici iz proračuna-PK</t>
  </si>
  <si>
    <t xml:space="preserve">Korisnik </t>
  </si>
  <si>
    <t>K01</t>
  </si>
  <si>
    <t>31</t>
  </si>
  <si>
    <t>Rashodi za zaposlene</t>
  </si>
  <si>
    <t>311</t>
  </si>
  <si>
    <t>Plaće (Bruto)</t>
  </si>
  <si>
    <t>R0098</t>
  </si>
  <si>
    <t>3111</t>
  </si>
  <si>
    <t>Plaće za redovan rad</t>
  </si>
  <si>
    <t>32</t>
  </si>
  <si>
    <t>Materijalni rashodi</t>
  </si>
  <si>
    <t>322</t>
  </si>
  <si>
    <t>Rashodi za materijal i energiju</t>
  </si>
  <si>
    <t>R0098B07</t>
  </si>
  <si>
    <t>3224</t>
  </si>
  <si>
    <t>Materijal i dijelovi za tekuće i investicijsko održavanje postrojenja i opreme</t>
  </si>
  <si>
    <t>R0098B01</t>
  </si>
  <si>
    <t>3225</t>
  </si>
  <si>
    <t>Sitni inventar</t>
  </si>
  <si>
    <t>323</t>
  </si>
  <si>
    <t>Rashodi za usluge</t>
  </si>
  <si>
    <t>R0098B2H</t>
  </si>
  <si>
    <t>3232</t>
  </si>
  <si>
    <t>Usluge tekućeg i investicijskog održavanja postrojenja i opreme</t>
  </si>
  <si>
    <t>34</t>
  </si>
  <si>
    <t>Financijski rashodi</t>
  </si>
  <si>
    <t>342</t>
  </si>
  <si>
    <t>Kamate za primljene kredite i zajmove</t>
  </si>
  <si>
    <t>R0098E4</t>
  </si>
  <si>
    <t>3422</t>
  </si>
  <si>
    <t>Kamate za primljene kredite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</si>
  <si>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</si>
  <si>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</si>
  <si>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</si>
  <si>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</si>
  <si>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</si>
  <si>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</si>
  <si>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R00995</t>
  </si>
  <si>
    <t>5422</t>
  </si>
  <si>
    <t>Otplata glavnice primljenih kredita</t>
  </si>
  <si>
    <t>3.2.</t>
  </si>
  <si>
    <t>vlastiti prihodi-dj.vrtić</t>
  </si>
  <si>
    <t>R0098C13</t>
  </si>
  <si>
    <t>3221</t>
  </si>
  <si>
    <t>Radni listovi</t>
  </si>
  <si>
    <t>R0098B2M</t>
  </si>
  <si>
    <t>3223</t>
  </si>
  <si>
    <t>Električna energija</t>
  </si>
  <si>
    <t>R0098B2O</t>
  </si>
  <si>
    <t>Plin</t>
  </si>
  <si>
    <t>4.4.</t>
  </si>
  <si>
    <t>Prihodi za posebne namjene-vrtić</t>
  </si>
  <si>
    <t>R00980</t>
  </si>
  <si>
    <t>312</t>
  </si>
  <si>
    <t>Ostali rashodi za zaposlene</t>
  </si>
  <si>
    <t>R00981</t>
  </si>
  <si>
    <t>3121</t>
  </si>
  <si>
    <t>313</t>
  </si>
  <si>
    <t>Doprinosi na plaće</t>
  </si>
  <si>
    <t>R00982</t>
  </si>
  <si>
    <t>3132</t>
  </si>
  <si>
    <t>Doprinosi za obvezno ZO</t>
  </si>
  <si>
    <t>321</t>
  </si>
  <si>
    <t>Naknade troškova zaposlenima</t>
  </si>
  <si>
    <t>R0098A</t>
  </si>
  <si>
    <t>3211</t>
  </si>
  <si>
    <t>R0098A1</t>
  </si>
  <si>
    <t>3212</t>
  </si>
  <si>
    <t>Naknada za prijevoz na posao i s posla</t>
  </si>
  <si>
    <t>R0098A11</t>
  </si>
  <si>
    <t>3213</t>
  </si>
  <si>
    <t>Seminari, simpoziji i savjetovanja</t>
  </si>
  <si>
    <t>R0098A10</t>
  </si>
  <si>
    <t>3214</t>
  </si>
  <si>
    <t>Naknada prijevoza za potrebe vrtića</t>
  </si>
  <si>
    <t>R0098B09</t>
  </si>
  <si>
    <t>Uredski materijal i ost.mat.rash</t>
  </si>
  <si>
    <t>R0098B15</t>
  </si>
  <si>
    <t>Stručna literatura</t>
  </si>
  <si>
    <t>R0098B16</t>
  </si>
  <si>
    <t>Materijal i sredstva za čišćenje i održavanje</t>
  </si>
  <si>
    <t>R0098B17</t>
  </si>
  <si>
    <t>Materijal za higijenske potrebe i njegu</t>
  </si>
  <si>
    <t>R0098B18</t>
  </si>
  <si>
    <t>Potrošni materijal za odg.obraz.rad</t>
  </si>
  <si>
    <t>R0098B19</t>
  </si>
  <si>
    <t>R0098B20</t>
  </si>
  <si>
    <t>R0098C12</t>
  </si>
  <si>
    <t>R0098B1</t>
  </si>
  <si>
    <t>3222</t>
  </si>
  <si>
    <t>Prehrana</t>
  </si>
  <si>
    <t>R0098B2</t>
  </si>
  <si>
    <t>R0098B2A</t>
  </si>
  <si>
    <t>R0098B2B</t>
  </si>
  <si>
    <t>Motorni benzin i dizel gorivo</t>
  </si>
  <si>
    <t>R0098B2I</t>
  </si>
  <si>
    <t>R0098B22</t>
  </si>
  <si>
    <t>R0098B2P</t>
  </si>
  <si>
    <t>3227</t>
  </si>
  <si>
    <t>Službena, radna i zaštitna odjeća i obuća</t>
  </si>
  <si>
    <t>R0098B24</t>
  </si>
  <si>
    <t>3231</t>
  </si>
  <si>
    <t>Usluge telefona, telefaksa,pošte</t>
  </si>
  <si>
    <t>R0098B2C</t>
  </si>
  <si>
    <t>Poštarina (pisma, tiskanice i sl.)</t>
  </si>
  <si>
    <t>R0098B25</t>
  </si>
  <si>
    <t>R0098B2D</t>
  </si>
  <si>
    <t>Usluge tekućeg i investicijskog održavanja prijevoznih sredstava</t>
  </si>
  <si>
    <t>R0098B2E</t>
  </si>
  <si>
    <t>3233</t>
  </si>
  <si>
    <t>Ostale usluge promidžbe i informiranja</t>
  </si>
  <si>
    <t>R0098B26</t>
  </si>
  <si>
    <t>3234</t>
  </si>
  <si>
    <t>Utrošak vode</t>
  </si>
  <si>
    <t>R0098BD1</t>
  </si>
  <si>
    <t>Iznošenje i odvoz smeća</t>
  </si>
  <si>
    <t>R0098BD2</t>
  </si>
  <si>
    <t>Deratizacija i dezinsekcija</t>
  </si>
  <si>
    <t>R0098BD3</t>
  </si>
  <si>
    <t>Ostale komunalne usluge</t>
  </si>
  <si>
    <t>R0098B27</t>
  </si>
  <si>
    <t>3236</t>
  </si>
  <si>
    <t>R0099A1</t>
  </si>
  <si>
    <t>3237</t>
  </si>
  <si>
    <t>Usluge odvjetnika i pravnog savjetovanja</t>
  </si>
  <si>
    <t>R0098B28</t>
  </si>
  <si>
    <t>3238</t>
  </si>
  <si>
    <t>Ostale računalne usluge</t>
  </si>
  <si>
    <t>R0098B2F</t>
  </si>
  <si>
    <t>3239</t>
  </si>
  <si>
    <t>Usluge pri registraciji prijevoznih sredstava</t>
  </si>
  <si>
    <t>R0098BA</t>
  </si>
  <si>
    <t>Ostale nespomenute usluge</t>
  </si>
  <si>
    <t>329</t>
  </si>
  <si>
    <t>Ostali nespomenuti rashodi poslovanja</t>
  </si>
  <si>
    <t>R0098D</t>
  </si>
  <si>
    <t>3292</t>
  </si>
  <si>
    <t>Premije osiguranja ostale imovine</t>
  </si>
  <si>
    <t>R0098B2G</t>
  </si>
  <si>
    <t>3295</t>
  </si>
  <si>
    <t>Novčana naknada poslodavca zbog nezapošljavanja osoba s invaliditetom</t>
  </si>
  <si>
    <t>R0098B30</t>
  </si>
  <si>
    <t>3299</t>
  </si>
  <si>
    <t>343</t>
  </si>
  <si>
    <t>Ostali financijski rashodi</t>
  </si>
  <si>
    <t>R0098E1</t>
  </si>
  <si>
    <t>3431</t>
  </si>
  <si>
    <t>Usluge banke</t>
  </si>
  <si>
    <t>R0098E</t>
  </si>
  <si>
    <t>3434</t>
  </si>
  <si>
    <t>Ostali nespomenuti financijski rashodi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</si>
  <si>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</si>
  <si>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</si>
  <si>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</si>
  <si>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</si>
  <si>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</si>
  <si>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</si>
  <si>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R0099</t>
  </si>
  <si>
    <t>4227</t>
  </si>
  <si>
    <t>Oprema</t>
  </si>
  <si>
    <t>5.5.</t>
  </si>
  <si>
    <t>Pomoći proračunskim korisnicima-Dječji vrtić</t>
  </si>
  <si>
    <t>R0098B</t>
  </si>
  <si>
    <t>R0098B02</t>
  </si>
  <si>
    <t>R0098B04</t>
  </si>
  <si>
    <t>R0098B2K</t>
  </si>
  <si>
    <t>R0098B06</t>
  </si>
  <si>
    <t>R0098B2L</t>
  </si>
  <si>
    <t>R0098B08</t>
  </si>
  <si>
    <t>R0098BA1</t>
  </si>
  <si>
    <t>R0098B2J</t>
  </si>
  <si>
    <t>A100004</t>
  </si>
  <si>
    <t>PROGRAM PREDŠKOLE</t>
  </si>
  <si>
    <t>R00980P</t>
  </si>
  <si>
    <t>Plaće za zaposlene-predškola</t>
  </si>
  <si>
    <t>R00980P1</t>
  </si>
  <si>
    <t>Ostali nenavedeni rashodi za zaposlene</t>
  </si>
  <si>
    <t>R009822P</t>
  </si>
  <si>
    <t>R0098AP</t>
  </si>
  <si>
    <t>Naknade za prijevoz na posao i s posla</t>
  </si>
  <si>
    <t>R0098BB</t>
  </si>
  <si>
    <t>R0098BC</t>
  </si>
  <si>
    <t>R0098B56</t>
  </si>
  <si>
    <t>R0098B57</t>
  </si>
  <si>
    <t>R0098B58</t>
  </si>
  <si>
    <t>Ostali materijal i dijelovi za tekuće i investicijsko održavanje</t>
  </si>
  <si>
    <t>R0098B59</t>
  </si>
  <si>
    <t>R0098B7</t>
  </si>
  <si>
    <t>R0098B8</t>
  </si>
  <si>
    <t>R0098B9</t>
  </si>
  <si>
    <t>Komunalne usluge-voda, smeće</t>
  </si>
  <si>
    <t>R0098B10</t>
  </si>
  <si>
    <t>R0098B11</t>
  </si>
  <si>
    <t>R0098B13</t>
  </si>
  <si>
    <t>Premije osiguranja imovine</t>
  </si>
  <si>
    <t>R0098D2</t>
  </si>
  <si>
    <t>R0098B12</t>
  </si>
  <si>
    <t>R0098B14</t>
  </si>
  <si>
    <t>R0098BD</t>
  </si>
  <si>
    <t>Potrošni materijal za odgoj.obraz.rad</t>
  </si>
  <si>
    <t>R0098BG</t>
  </si>
  <si>
    <t>Ostali materijal - RADNI LISTOVI</t>
  </si>
  <si>
    <t>R00980P2</t>
  </si>
  <si>
    <t>Ostali rashodi za službena putovanja</t>
  </si>
  <si>
    <t>R009845</t>
  </si>
  <si>
    <t>R009846</t>
  </si>
  <si>
    <t>R009847</t>
  </si>
  <si>
    <t>R0098B4</t>
  </si>
  <si>
    <t>Uredski materijal-predškola</t>
  </si>
  <si>
    <t>R0098B4A</t>
  </si>
  <si>
    <t>Literatura (publikacije, časopisi, glasila, knjige i ostalo)</t>
  </si>
  <si>
    <t>R0098BE</t>
  </si>
  <si>
    <t>Ostali materijal - IGRAČKE</t>
  </si>
  <si>
    <t>R0098BF</t>
  </si>
  <si>
    <t>R0098BH</t>
  </si>
  <si>
    <t>Ostali materijal - SLIKOVNICE</t>
  </si>
  <si>
    <t>R0098B5</t>
  </si>
  <si>
    <t>R0098B55</t>
  </si>
  <si>
    <t>R0098B51</t>
  </si>
  <si>
    <t>R0098B54</t>
  </si>
  <si>
    <t>R0098B53</t>
  </si>
  <si>
    <t>Dječji vrtić "Pušlek" Marija Bistrica</t>
  </si>
  <si>
    <t>OIB: 97644225367</t>
  </si>
  <si>
    <t>Didaktika</t>
  </si>
  <si>
    <t>Službena putovanja</t>
  </si>
  <si>
    <t>Pedagoška dokumentacija</t>
  </si>
  <si>
    <t>Potrošni materijal -igračke + slikovnice</t>
  </si>
  <si>
    <t>Doprinosi za zdravstveno osiguranje</t>
  </si>
  <si>
    <t>VRSTA PRIHODA / PRIMITAKA</t>
  </si>
  <si>
    <t>SVEUKUPNI PRIHODI</t>
  </si>
  <si>
    <t>PRIHODI</t>
  </si>
  <si>
    <t>000</t>
  </si>
  <si>
    <t>Izvor</t>
  </si>
  <si>
    <t>Opći prihodi i primici iz proračuna - PK</t>
  </si>
  <si>
    <t>Korisnik</t>
  </si>
  <si>
    <t>Prihodi iz nadležnog proračuna</t>
  </si>
  <si>
    <t>P0001A</t>
  </si>
  <si>
    <t>Prihodi poslovanja</t>
  </si>
  <si>
    <t>Vlastiti prihodi - dj.vrtić</t>
  </si>
  <si>
    <t>6615</t>
  </si>
  <si>
    <t>Prihodi od pruženih uslga - iznajmljivanje prostora</t>
  </si>
  <si>
    <t>Prihodi od prodaje proizvoda i robe te pruženih usluga</t>
  </si>
  <si>
    <t>P0036A</t>
  </si>
  <si>
    <t>Prihodi po posebnim propisima</t>
  </si>
  <si>
    <t>Prihodi od imovine</t>
  </si>
  <si>
    <t>Prihodi od financijske imovine</t>
  </si>
  <si>
    <t>6413</t>
  </si>
  <si>
    <t>Kamate na depozite po viđenju</t>
  </si>
  <si>
    <t>P0021A</t>
  </si>
  <si>
    <t>Ostali nespomenuti prihodi po posebnim propisima - roditelji - vrtić</t>
  </si>
  <si>
    <t>Ostali nespomenuti prihodi po posebnim propisima - roditelji - igraonica</t>
  </si>
  <si>
    <t>Ostali nespomenuti prihodi po posebnim propisima - roditelji - predškola</t>
  </si>
  <si>
    <t>Ostali nespomenuti prihodi po posebnim propisima</t>
  </si>
  <si>
    <t>P0032A1</t>
  </si>
  <si>
    <t>P0032A2</t>
  </si>
  <si>
    <t>P0032A3</t>
  </si>
  <si>
    <t>P0032A4</t>
  </si>
  <si>
    <t xml:space="preserve"> </t>
  </si>
  <si>
    <t>Višak prihoda poslovanja iz prethodnih godina</t>
  </si>
  <si>
    <t>Vlasiti izvori</t>
  </si>
  <si>
    <t>Rezultat poslovanja</t>
  </si>
  <si>
    <t>Višak/manjak prihoda</t>
  </si>
  <si>
    <t>P0036D1</t>
  </si>
  <si>
    <t>Prihodi od upravnih i administ. pristojbi, pristojbi po poseb.prop. i naknada</t>
  </si>
  <si>
    <t>Prihodi od prodaje proizvoda i robe te pruženih usl. i prihodi od donacija</t>
  </si>
  <si>
    <t>Pomoći proračunskim korisnicima iz proračuna koji im nije nadležan</t>
  </si>
  <si>
    <t>Pomoći iz inozemstva i od subjekata unutar općeg proračuna</t>
  </si>
  <si>
    <t>Tekuće pomoći proračunskim korisnicima - Županijski proračun</t>
  </si>
  <si>
    <t>Tekuće pomoći proračunskim korisnicima - Grad Zlatar</t>
  </si>
  <si>
    <t>P0020C1</t>
  </si>
  <si>
    <t>P0020C2</t>
  </si>
  <si>
    <t>P0020C4</t>
  </si>
  <si>
    <t>P0020C31</t>
  </si>
  <si>
    <t>P0020C6</t>
  </si>
  <si>
    <t>00001</t>
  </si>
  <si>
    <t>6.2.</t>
  </si>
  <si>
    <t>Donacije</t>
  </si>
  <si>
    <t>Donacije od pravnih i fizičkih osoba izvan općeg proračuna</t>
  </si>
  <si>
    <t>Tekuće donacije</t>
  </si>
  <si>
    <t>Stubička cesta 17c</t>
  </si>
  <si>
    <t>Ostale zdravstvene i laboratorijske usluge</t>
  </si>
  <si>
    <t>Ugovor o djelu</t>
  </si>
  <si>
    <t>Ostale zdravstvene i laboratorijske  usluge</t>
  </si>
  <si>
    <t xml:space="preserve">Ostali nespomenuti rashodi   </t>
  </si>
  <si>
    <t xml:space="preserve">Komunalne usluge   </t>
  </si>
  <si>
    <t>1. IZMJENA  FINANCIJSKOG  PLANA  ZA 2023.</t>
  </si>
  <si>
    <t>PROMJENA IZNOS</t>
  </si>
  <si>
    <t>PROMJENA %</t>
  </si>
  <si>
    <t>NOVI IZNOS</t>
  </si>
  <si>
    <t xml:space="preserve">PLAN 2023. </t>
  </si>
  <si>
    <t>euro</t>
  </si>
  <si>
    <t>IZVRŠENJE DO 27.11.2023.</t>
  </si>
  <si>
    <t>Ostali nespomenuti rashodi</t>
  </si>
  <si>
    <t>Tekuće pomoći proračunskim korisnicima - Gornja Stubica - vrtić</t>
  </si>
  <si>
    <t>Tekuće pomoći proračunskim korisnicima - Gornja Stubica - predškola</t>
  </si>
  <si>
    <t>Uredska oprema i namještaj</t>
  </si>
  <si>
    <t>Kapitalne donacije</t>
  </si>
  <si>
    <t>Tekuće pomoći proračunskim korisnicima - Državni proračun -predškola</t>
  </si>
  <si>
    <t>Tekuće pomoći proračunskim korisnicima - Državni proračun -vrtić</t>
  </si>
  <si>
    <t>Reprezentacija</t>
  </si>
  <si>
    <t>Ostali materijal za potrebe redovnog poslovanja</t>
  </si>
  <si>
    <t>Auto gume</t>
  </si>
  <si>
    <t>Ostale usluge za komunikaciju i prijevoz</t>
  </si>
  <si>
    <t>Premije osiguranja prijevoznih sredstava</t>
  </si>
  <si>
    <t>Oprema za održavanje i zaštitu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</si>
</sst>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rgb="FFFFFFFF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0080FF"/>
        <bgColor rgb="FF0080FF"/>
      </patternFill>
    </fill>
    <fill>
      <patternFill patternType="solid">
        <fgColor rgb="FFFF8000"/>
        <bgColor rgb="FFFF8000"/>
      </patternFill>
    </fill>
    <fill>
      <patternFill patternType="solid">
        <fgColor rgb="FF0080C0"/>
        <bgColor rgb="FF0080C0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  <fill>
      <patternFill patternType="solid">
        <fgColor rgb="FF3535FF"/>
        <bgColor rgb="FF3535FF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EDE01"/>
      </patternFill>
    </fill>
    <fill>
      <patternFill patternType="solid">
        <fgColor rgb="FFFFFF00"/>
        <bgColor rgb="FFFFFFFF"/>
      </patternFill>
    </fill>
    <fill>
      <patternFill patternType="solid">
        <fgColor theme="6" tint="0.39997558519241921"/>
        <bgColor rgb="FFA3C9B9"/>
      </patternFill>
    </fill>
    <fill>
      <patternFill patternType="solid">
        <fgColor theme="6" tint="0.39997558519241921"/>
        <bgColor rgb="FFFFFFF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11" borderId="0" applyNumberFormat="0" applyBorder="0" applyAlignment="0" applyProtection="0"/>
  </cellStyleXfs>
  <cellXfs count="159">
    <xf numFmtId="0" fontId="1" fillId="0" borderId="0" xfId="0" applyFont="1"/>
    <xf numFmtId="0" fontId="2" fillId="0" borderId="1" xfId="1" applyFont="1" applyBorder="1" applyAlignment="1">
      <alignment vertical="center" wrapText="1" readingOrder="1"/>
    </xf>
    <xf numFmtId="0" fontId="2" fillId="0" borderId="0" xfId="1" applyFont="1" applyAlignment="1">
      <alignment vertical="top" wrapText="1" readingOrder="1"/>
    </xf>
    <xf numFmtId="0" fontId="2" fillId="0" borderId="1" xfId="1" applyFont="1" applyBorder="1" applyAlignment="1">
      <alignment horizontal="center" vertical="center" wrapText="1" readingOrder="1"/>
    </xf>
    <xf numFmtId="0" fontId="4" fillId="7" borderId="2" xfId="1" applyFont="1" applyFill="1" applyBorder="1" applyAlignment="1">
      <alignment horizontal="left" vertical="center" wrapText="1" readingOrder="1"/>
    </xf>
    <xf numFmtId="0" fontId="4" fillId="7" borderId="2" xfId="1" applyFont="1" applyFill="1" applyBorder="1" applyAlignment="1">
      <alignment vertical="center" wrapText="1" readingOrder="1"/>
    </xf>
    <xf numFmtId="164" fontId="4" fillId="7" borderId="2" xfId="1" applyNumberFormat="1" applyFont="1" applyFill="1" applyBorder="1" applyAlignment="1">
      <alignment horizontal="right" vertical="center" wrapText="1" readingOrder="1"/>
    </xf>
    <xf numFmtId="0" fontId="5" fillId="8" borderId="2" xfId="1" applyFont="1" applyFill="1" applyBorder="1" applyAlignment="1">
      <alignment horizontal="left" vertical="center" wrapText="1" readingOrder="1"/>
    </xf>
    <xf numFmtId="0" fontId="5" fillId="8" borderId="2" xfId="1" applyFont="1" applyFill="1" applyBorder="1" applyAlignment="1">
      <alignment vertical="center" wrapText="1" readingOrder="1"/>
    </xf>
    <xf numFmtId="164" fontId="5" fillId="8" borderId="2" xfId="1" applyNumberFormat="1" applyFont="1" applyFill="1" applyBorder="1" applyAlignment="1">
      <alignment horizontal="right" vertical="center" wrapText="1" readingOrder="1"/>
    </xf>
    <xf numFmtId="0" fontId="5" fillId="9" borderId="2" xfId="1" applyFont="1" applyFill="1" applyBorder="1" applyAlignment="1">
      <alignment horizontal="left" vertical="center" wrapText="1" readingOrder="1"/>
    </xf>
    <xf numFmtId="0" fontId="5" fillId="9" borderId="2" xfId="1" applyFont="1" applyFill="1" applyBorder="1" applyAlignment="1">
      <alignment vertical="center" wrapText="1" readingOrder="1"/>
    </xf>
    <xf numFmtId="164" fontId="5" fillId="9" borderId="2" xfId="1" applyNumberFormat="1" applyFont="1" applyFill="1" applyBorder="1" applyAlignment="1">
      <alignment horizontal="right" vertical="center" wrapText="1" readingOrder="1"/>
    </xf>
    <xf numFmtId="0" fontId="2" fillId="9" borderId="2" xfId="1" applyFont="1" applyFill="1" applyBorder="1" applyAlignment="1">
      <alignment horizontal="left" vertical="center" wrapText="1" readingOrder="1"/>
    </xf>
    <xf numFmtId="0" fontId="2" fillId="9" borderId="2" xfId="1" applyFont="1" applyFill="1" applyBorder="1" applyAlignment="1">
      <alignment vertical="center" wrapText="1" readingOrder="1"/>
    </xf>
    <xf numFmtId="164" fontId="2" fillId="9" borderId="2" xfId="1" applyNumberFormat="1" applyFont="1" applyFill="1" applyBorder="1" applyAlignment="1">
      <alignment horizontal="right" vertical="center" wrapText="1" readingOrder="1"/>
    </xf>
    <xf numFmtId="0" fontId="4" fillId="2" borderId="1" xfId="1" applyFont="1" applyFill="1" applyBorder="1" applyAlignment="1">
      <alignment horizontal="left" vertical="center" wrapText="1" readingOrder="1"/>
    </xf>
    <xf numFmtId="0" fontId="4" fillId="2" borderId="1" xfId="1" applyFont="1" applyFill="1" applyBorder="1" applyAlignment="1">
      <alignment vertical="center" wrapText="1" readingOrder="1"/>
    </xf>
    <xf numFmtId="164" fontId="4" fillId="2" borderId="1" xfId="1" applyNumberFormat="1" applyFont="1" applyFill="1" applyBorder="1" applyAlignment="1">
      <alignment horizontal="right" vertical="center" wrapText="1" readingOrder="1"/>
    </xf>
    <xf numFmtId="0" fontId="4" fillId="3" borderId="1" xfId="1" applyFont="1" applyFill="1" applyBorder="1" applyAlignment="1">
      <alignment horizontal="left" vertical="center" wrapText="1" readingOrder="1"/>
    </xf>
    <xf numFmtId="0" fontId="4" fillId="3" borderId="1" xfId="1" applyFont="1" applyFill="1" applyBorder="1" applyAlignment="1">
      <alignment vertical="center" wrapText="1" readingOrder="1"/>
    </xf>
    <xf numFmtId="164" fontId="4" fillId="3" borderId="1" xfId="1" applyNumberFormat="1" applyFont="1" applyFill="1" applyBorder="1" applyAlignment="1">
      <alignment horizontal="right" vertical="center" wrapText="1" readingOrder="1"/>
    </xf>
    <xf numFmtId="0" fontId="4" fillId="4" borderId="1" xfId="1" applyFont="1" applyFill="1" applyBorder="1" applyAlignment="1">
      <alignment horizontal="left" vertical="center" wrapText="1" readingOrder="1"/>
    </xf>
    <xf numFmtId="0" fontId="4" fillId="4" borderId="1" xfId="1" applyFont="1" applyFill="1" applyBorder="1" applyAlignment="1">
      <alignment vertical="center" wrapText="1" readingOrder="1"/>
    </xf>
    <xf numFmtId="164" fontId="4" fillId="4" borderId="1" xfId="1" applyNumberFormat="1" applyFont="1" applyFill="1" applyBorder="1" applyAlignment="1">
      <alignment horizontal="right" vertical="center" wrapText="1" readingOrder="1"/>
    </xf>
    <xf numFmtId="0" fontId="4" fillId="5" borderId="1" xfId="1" applyFont="1" applyFill="1" applyBorder="1" applyAlignment="1">
      <alignment horizontal="left" vertical="center" wrapText="1" readingOrder="1"/>
    </xf>
    <xf numFmtId="0" fontId="4" fillId="5" borderId="1" xfId="1" applyFont="1" applyFill="1" applyBorder="1" applyAlignment="1">
      <alignment vertical="center" wrapText="1" readingOrder="1"/>
    </xf>
    <xf numFmtId="164" fontId="4" fillId="5" borderId="1" xfId="1" applyNumberFormat="1" applyFont="1" applyFill="1" applyBorder="1" applyAlignment="1">
      <alignment horizontal="right" vertical="center" wrapText="1" readingOrder="1"/>
    </xf>
    <xf numFmtId="0" fontId="4" fillId="6" borderId="1" xfId="1" applyFont="1" applyFill="1" applyBorder="1" applyAlignment="1">
      <alignment horizontal="left" vertical="center" wrapText="1" readingOrder="1"/>
    </xf>
    <xf numFmtId="0" fontId="4" fillId="6" borderId="1" xfId="1" applyFont="1" applyFill="1" applyBorder="1" applyAlignment="1">
      <alignment vertical="center" wrapText="1" readingOrder="1"/>
    </xf>
    <xf numFmtId="164" fontId="4" fillId="6" borderId="1" xfId="1" applyNumberFormat="1" applyFont="1" applyFill="1" applyBorder="1" applyAlignment="1">
      <alignment horizontal="right" vertical="center" wrapText="1" readingOrder="1"/>
    </xf>
    <xf numFmtId="0" fontId="4" fillId="10" borderId="1" xfId="1" applyFont="1" applyFill="1" applyBorder="1" applyAlignment="1">
      <alignment horizontal="left" vertical="center" wrapText="1" readingOrder="1"/>
    </xf>
    <xf numFmtId="0" fontId="4" fillId="10" borderId="1" xfId="1" applyFont="1" applyFill="1" applyBorder="1" applyAlignment="1">
      <alignment vertical="center" wrapText="1" readingOrder="1"/>
    </xf>
    <xf numFmtId="164" fontId="4" fillId="10" borderId="1" xfId="1" applyNumberFormat="1" applyFont="1" applyFill="1" applyBorder="1" applyAlignment="1">
      <alignment horizontal="right" vertical="center" wrapText="1" readingOrder="1"/>
    </xf>
    <xf numFmtId="0" fontId="4" fillId="7" borderId="1" xfId="1" applyFont="1" applyFill="1" applyBorder="1" applyAlignment="1">
      <alignment horizontal="left" vertical="center" wrapText="1" readingOrder="1"/>
    </xf>
    <xf numFmtId="0" fontId="4" fillId="7" borderId="1" xfId="1" applyFont="1" applyFill="1" applyBorder="1" applyAlignment="1">
      <alignment vertical="center" wrapText="1" readingOrder="1"/>
    </xf>
    <xf numFmtId="164" fontId="4" fillId="7" borderId="1" xfId="1" applyNumberFormat="1" applyFont="1" applyFill="1" applyBorder="1" applyAlignment="1">
      <alignment horizontal="right" vertical="center" wrapText="1" readingOrder="1"/>
    </xf>
    <xf numFmtId="0" fontId="5" fillId="8" borderId="1" xfId="1" applyFont="1" applyFill="1" applyBorder="1" applyAlignment="1">
      <alignment horizontal="left" vertical="center" wrapText="1" readingOrder="1"/>
    </xf>
    <xf numFmtId="0" fontId="5" fillId="8" borderId="1" xfId="1" applyFont="1" applyFill="1" applyBorder="1" applyAlignment="1">
      <alignment vertical="center" wrapText="1" readingOrder="1"/>
    </xf>
    <xf numFmtId="164" fontId="5" fillId="9" borderId="1" xfId="1" applyNumberFormat="1" applyFont="1" applyFill="1" applyBorder="1" applyAlignment="1">
      <alignment horizontal="right" vertical="center" wrapText="1" readingOrder="1"/>
    </xf>
    <xf numFmtId="164" fontId="5" fillId="8" borderId="1" xfId="1" applyNumberFormat="1" applyFont="1" applyFill="1" applyBorder="1" applyAlignment="1">
      <alignment horizontal="right" vertical="center" wrapText="1" readingOrder="1"/>
    </xf>
    <xf numFmtId="0" fontId="5" fillId="9" borderId="1" xfId="1" applyFont="1" applyFill="1" applyBorder="1" applyAlignment="1">
      <alignment horizontal="left" vertical="center" wrapText="1" readingOrder="1"/>
    </xf>
    <xf numFmtId="0" fontId="5" fillId="9" borderId="1" xfId="1" applyFont="1" applyFill="1" applyBorder="1" applyAlignment="1">
      <alignment vertical="center" wrapText="1" readingOrder="1"/>
    </xf>
    <xf numFmtId="0" fontId="2" fillId="9" borderId="1" xfId="1" applyFont="1" applyFill="1" applyBorder="1" applyAlignment="1">
      <alignment horizontal="left" vertical="center" wrapText="1" readingOrder="1"/>
    </xf>
    <xf numFmtId="0" fontId="2" fillId="9" borderId="1" xfId="1" applyFont="1" applyFill="1" applyBorder="1" applyAlignment="1">
      <alignment vertical="center" wrapText="1" readingOrder="1"/>
    </xf>
    <xf numFmtId="164" fontId="2" fillId="9" borderId="1" xfId="1" applyNumberFormat="1" applyFont="1" applyFill="1" applyBorder="1" applyAlignment="1">
      <alignment horizontal="right" vertical="center" wrapText="1" readingOrder="1"/>
    </xf>
    <xf numFmtId="0" fontId="9" fillId="0" borderId="1" xfId="1" applyFont="1" applyBorder="1" applyAlignment="1">
      <alignment vertical="center" wrapText="1" readingOrder="1"/>
    </xf>
    <xf numFmtId="0" fontId="2" fillId="12" borderId="1" xfId="1" applyFont="1" applyFill="1" applyBorder="1" applyAlignment="1">
      <alignment vertical="center" wrapText="1" readingOrder="1"/>
    </xf>
    <xf numFmtId="0" fontId="9" fillId="12" borderId="1" xfId="1" applyFont="1" applyFill="1" applyBorder="1" applyAlignment="1">
      <alignment vertical="center" wrapText="1" readingOrder="1"/>
    </xf>
    <xf numFmtId="0" fontId="8" fillId="11" borderId="1" xfId="2" applyBorder="1" applyAlignment="1">
      <alignment vertical="center" wrapText="1" readingOrder="1"/>
    </xf>
    <xf numFmtId="49" fontId="8" fillId="11" borderId="1" xfId="2" applyNumberFormat="1" applyBorder="1" applyAlignment="1">
      <alignment horizontal="left" vertical="center" wrapText="1" readingOrder="1"/>
    </xf>
    <xf numFmtId="0" fontId="9" fillId="13" borderId="1" xfId="1" applyFont="1" applyFill="1" applyBorder="1" applyAlignment="1">
      <alignment vertical="center" wrapText="1" readingOrder="1"/>
    </xf>
    <xf numFmtId="0" fontId="9" fillId="14" borderId="1" xfId="1" applyFont="1" applyFill="1" applyBorder="1" applyAlignment="1">
      <alignment vertical="center" wrapText="1" readingOrder="1"/>
    </xf>
    <xf numFmtId="0" fontId="9" fillId="15" borderId="1" xfId="1" applyFont="1" applyFill="1" applyBorder="1" applyAlignment="1">
      <alignment vertical="center" wrapText="1" readingOrder="1"/>
    </xf>
    <xf numFmtId="0" fontId="10" fillId="9" borderId="2" xfId="1" applyFont="1" applyFill="1" applyBorder="1" applyAlignment="1">
      <alignment horizontal="left" vertical="top" wrapText="1" readingOrder="1"/>
    </xf>
    <xf numFmtId="0" fontId="10" fillId="9" borderId="2" xfId="1" applyFont="1" applyFill="1" applyBorder="1" applyAlignment="1">
      <alignment vertical="top" wrapText="1" readingOrder="1"/>
    </xf>
    <xf numFmtId="49" fontId="9" fillId="0" borderId="2" xfId="1" applyNumberFormat="1" applyFont="1" applyBorder="1" applyAlignment="1">
      <alignment horizontal="left" vertical="center" wrapText="1" readingOrder="1"/>
    </xf>
    <xf numFmtId="4" fontId="9" fillId="0" borderId="2" xfId="1" applyNumberFormat="1" applyFont="1" applyBorder="1" applyAlignment="1">
      <alignment wrapText="1" readingOrder="1"/>
    </xf>
    <xf numFmtId="0" fontId="11" fillId="0" borderId="1" xfId="1" applyFont="1" applyBorder="1" applyAlignment="1">
      <alignment horizontal="left" vertical="center" wrapText="1" readingOrder="1"/>
    </xf>
    <xf numFmtId="0" fontId="11" fillId="0" borderId="1" xfId="1" applyFont="1" applyBorder="1" applyAlignment="1">
      <alignment vertical="center" wrapText="1" readingOrder="1"/>
    </xf>
    <xf numFmtId="0" fontId="12" fillId="9" borderId="2" xfId="1" applyFont="1" applyFill="1" applyBorder="1" applyAlignment="1">
      <alignment horizontal="left" vertical="top" wrapText="1" readingOrder="1"/>
    </xf>
    <xf numFmtId="0" fontId="12" fillId="9" borderId="2" xfId="1" applyFont="1" applyFill="1" applyBorder="1" applyAlignment="1">
      <alignment vertical="top" wrapText="1" readingOrder="1"/>
    </xf>
    <xf numFmtId="4" fontId="11" fillId="0" borderId="1" xfId="1" applyNumberFormat="1" applyFont="1" applyBorder="1" applyAlignment="1">
      <alignment horizontal="right" vertical="center" wrapText="1" readingOrder="1"/>
    </xf>
    <xf numFmtId="4" fontId="2" fillId="0" borderId="1" xfId="1" applyNumberFormat="1" applyFont="1" applyBorder="1" applyAlignment="1">
      <alignment horizontal="right" vertical="center" wrapText="1" readingOrder="1"/>
    </xf>
    <xf numFmtId="0" fontId="1" fillId="0" borderId="3" xfId="0" applyFont="1" applyBorder="1"/>
    <xf numFmtId="0" fontId="10" fillId="9" borderId="4" xfId="1" applyFont="1" applyFill="1" applyBorder="1" applyAlignment="1">
      <alignment horizontal="left" vertical="top" wrapText="1" readingOrder="1"/>
    </xf>
    <xf numFmtId="0" fontId="10" fillId="9" borderId="4" xfId="1" applyFont="1" applyFill="1" applyBorder="1" applyAlignment="1">
      <alignment vertical="top" wrapText="1" readingOrder="1"/>
    </xf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4" fontId="2" fillId="15" borderId="1" xfId="1" applyNumberFormat="1" applyFont="1" applyFill="1" applyBorder="1" applyAlignment="1">
      <alignment horizontal="right" vertical="center" wrapText="1" readingOrder="1"/>
    </xf>
    <xf numFmtId="4" fontId="2" fillId="14" borderId="1" xfId="1" applyNumberFormat="1" applyFont="1" applyFill="1" applyBorder="1" applyAlignment="1">
      <alignment horizontal="right" vertical="center" wrapText="1" readingOrder="1"/>
    </xf>
    <xf numFmtId="4" fontId="11" fillId="0" borderId="3" xfId="1" applyNumberFormat="1" applyFont="1" applyBorder="1" applyAlignment="1">
      <alignment horizontal="right" vertical="center" wrapText="1" readingOrder="1"/>
    </xf>
    <xf numFmtId="4" fontId="9" fillId="0" borderId="2" xfId="1" applyNumberFormat="1" applyFont="1" applyBorder="1" applyAlignment="1">
      <alignment horizontal="right" vertical="center" wrapText="1" readingOrder="1"/>
    </xf>
    <xf numFmtId="4" fontId="14" fillId="0" borderId="2" xfId="0" applyNumberFormat="1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0" fontId="9" fillId="0" borderId="0" xfId="1" applyFont="1" applyAlignment="1">
      <alignment vertical="center" wrapText="1" readingOrder="1"/>
    </xf>
    <xf numFmtId="49" fontId="9" fillId="13" borderId="1" xfId="1" applyNumberFormat="1" applyFont="1" applyFill="1" applyBorder="1" applyAlignment="1">
      <alignment vertical="center" wrapText="1" readingOrder="1"/>
    </xf>
    <xf numFmtId="4" fontId="2" fillId="13" borderId="1" xfId="1" applyNumberFormat="1" applyFont="1" applyFill="1" applyBorder="1" applyAlignment="1">
      <alignment horizontal="right" vertical="center" wrapText="1" readingOrder="1"/>
    </xf>
    <xf numFmtId="4" fontId="8" fillId="11" borderId="1" xfId="2" applyNumberFormat="1" applyBorder="1" applyAlignment="1">
      <alignment horizontal="right" vertical="center" wrapText="1" readingOrder="1"/>
    </xf>
    <xf numFmtId="4" fontId="2" fillId="12" borderId="1" xfId="1" applyNumberFormat="1" applyFont="1" applyFill="1" applyBorder="1" applyAlignment="1">
      <alignment horizontal="right" vertical="center" wrapText="1" readingOrder="1"/>
    </xf>
    <xf numFmtId="0" fontId="2" fillId="0" borderId="3" xfId="1" applyFont="1" applyBorder="1" applyAlignment="1">
      <alignment vertical="center" wrapText="1" readingOrder="1"/>
    </xf>
    <xf numFmtId="0" fontId="9" fillId="9" borderId="2" xfId="1" applyFont="1" applyFill="1" applyBorder="1" applyAlignment="1">
      <alignment horizontal="left" vertical="center" wrapText="1" readingOrder="1"/>
    </xf>
    <xf numFmtId="0" fontId="9" fillId="9" borderId="2" xfId="1" applyFont="1" applyFill="1" applyBorder="1" applyAlignment="1">
      <alignment vertical="center" wrapText="1" readingOrder="1"/>
    </xf>
    <xf numFmtId="164" fontId="9" fillId="9" borderId="2" xfId="1" applyNumberFormat="1" applyFont="1" applyFill="1" applyBorder="1" applyAlignment="1">
      <alignment horizontal="right" vertical="center" wrapText="1" readingOrder="1"/>
    </xf>
    <xf numFmtId="0" fontId="2" fillId="16" borderId="1" xfId="1" applyFont="1" applyFill="1" applyBorder="1" applyAlignment="1">
      <alignment vertical="center" wrapText="1" readingOrder="1"/>
    </xf>
    <xf numFmtId="164" fontId="2" fillId="16" borderId="1" xfId="1" applyNumberFormat="1" applyFont="1" applyFill="1" applyBorder="1" applyAlignment="1">
      <alignment horizontal="right" vertical="center" wrapText="1" readingOrder="1"/>
    </xf>
    <xf numFmtId="0" fontId="2" fillId="17" borderId="1" xfId="1" applyFont="1" applyFill="1" applyBorder="1" applyAlignment="1">
      <alignment vertical="center" wrapText="1" readingOrder="1"/>
    </xf>
    <xf numFmtId="164" fontId="2" fillId="17" borderId="1" xfId="1" applyNumberFormat="1" applyFont="1" applyFill="1" applyBorder="1" applyAlignment="1">
      <alignment horizontal="right" vertical="center" wrapText="1" readingOrder="1"/>
    </xf>
    <xf numFmtId="0" fontId="2" fillId="16" borderId="2" xfId="1" applyFont="1" applyFill="1" applyBorder="1" applyAlignment="1">
      <alignment horizontal="left" vertical="center" wrapText="1" readingOrder="1"/>
    </xf>
    <xf numFmtId="0" fontId="2" fillId="16" borderId="2" xfId="1" applyFont="1" applyFill="1" applyBorder="1" applyAlignment="1">
      <alignment vertical="center" wrapText="1" readingOrder="1"/>
    </xf>
    <xf numFmtId="0" fontId="9" fillId="9" borderId="1" xfId="1" applyFont="1" applyFill="1" applyBorder="1" applyAlignment="1">
      <alignment vertical="center" wrapText="1" readingOrder="1"/>
    </xf>
    <xf numFmtId="0" fontId="11" fillId="9" borderId="2" xfId="1" applyFont="1" applyFill="1" applyBorder="1" applyAlignment="1">
      <alignment horizontal="left" vertical="center" wrapText="1" readingOrder="1"/>
    </xf>
    <xf numFmtId="0" fontId="11" fillId="9" borderId="2" xfId="1" applyFont="1" applyFill="1" applyBorder="1" applyAlignment="1">
      <alignment vertical="center" wrapText="1" readingOrder="1"/>
    </xf>
    <xf numFmtId="164" fontId="11" fillId="9" borderId="2" xfId="1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0" fontId="1" fillId="0" borderId="0" xfId="0" applyFont="1" applyAlignment="1">
      <alignment horizontal="right"/>
    </xf>
    <xf numFmtId="164" fontId="9" fillId="8" borderId="2" xfId="1" applyNumberFormat="1" applyFont="1" applyFill="1" applyBorder="1" applyAlignment="1">
      <alignment horizontal="right" vertical="center" wrapText="1" readingOrder="1"/>
    </xf>
    <xf numFmtId="0" fontId="9" fillId="0" borderId="1" xfId="1" applyFont="1" applyBorder="1" applyAlignment="1">
      <alignment horizontal="center" vertical="center" wrapText="1" readingOrder="1"/>
    </xf>
    <xf numFmtId="4" fontId="11" fillId="9" borderId="2" xfId="1" applyNumberFormat="1" applyFont="1" applyFill="1" applyBorder="1" applyAlignment="1">
      <alignment horizontal="right" vertical="center" wrapText="1" readingOrder="1"/>
    </xf>
    <xf numFmtId="0" fontId="16" fillId="0" borderId="0" xfId="0" applyFont="1"/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11" fillId="9" borderId="1" xfId="1" applyFont="1" applyFill="1" applyBorder="1" applyAlignment="1">
      <alignment horizontal="left" vertical="center" wrapText="1" readingOrder="1"/>
    </xf>
    <xf numFmtId="0" fontId="11" fillId="9" borderId="1" xfId="1" applyFont="1" applyFill="1" applyBorder="1" applyAlignment="1">
      <alignment vertical="center" wrapText="1" readingOrder="1"/>
    </xf>
    <xf numFmtId="164" fontId="11" fillId="9" borderId="1" xfId="1" applyNumberFormat="1" applyFont="1" applyFill="1" applyBorder="1" applyAlignment="1">
      <alignment horizontal="right" vertical="center" wrapText="1" readingOrder="1"/>
    </xf>
    <xf numFmtId="0" fontId="2" fillId="9" borderId="5" xfId="1" applyFont="1" applyFill="1" applyBorder="1" applyAlignment="1">
      <alignment horizontal="left" vertical="center" wrapText="1" readingOrder="1"/>
    </xf>
    <xf numFmtId="0" fontId="2" fillId="9" borderId="5" xfId="1" applyFont="1" applyFill="1" applyBorder="1" applyAlignment="1">
      <alignment vertical="center" wrapText="1" readingOrder="1"/>
    </xf>
    <xf numFmtId="4" fontId="5" fillId="8" borderId="1" xfId="1" applyNumberFormat="1" applyFont="1" applyFill="1" applyBorder="1" applyAlignment="1">
      <alignment horizontal="right" vertical="center" wrapText="1" readingOrder="1"/>
    </xf>
    <xf numFmtId="4" fontId="5" fillId="9" borderId="1" xfId="1" applyNumberFormat="1" applyFont="1" applyFill="1" applyBorder="1" applyAlignment="1">
      <alignment horizontal="right" vertical="center" wrapText="1" readingOrder="1"/>
    </xf>
    <xf numFmtId="4" fontId="2" fillId="9" borderId="1" xfId="1" applyNumberFormat="1" applyFont="1" applyFill="1" applyBorder="1" applyAlignment="1">
      <alignment horizontal="right" vertical="center" wrapText="1" readingOrder="1"/>
    </xf>
    <xf numFmtId="4" fontId="11" fillId="9" borderId="1" xfId="1" applyNumberFormat="1" applyFont="1" applyFill="1" applyBorder="1" applyAlignment="1">
      <alignment horizontal="right" vertical="center" wrapText="1" readingOrder="1"/>
    </xf>
    <xf numFmtId="4" fontId="2" fillId="9" borderId="5" xfId="1" applyNumberFormat="1" applyFont="1" applyFill="1" applyBorder="1" applyAlignment="1">
      <alignment horizontal="right" vertical="center" wrapText="1" readingOrder="1"/>
    </xf>
    <xf numFmtId="0" fontId="9" fillId="9" borderId="1" xfId="1" applyFont="1" applyFill="1" applyBorder="1" applyAlignment="1">
      <alignment horizontal="left" vertical="center" wrapText="1" readingOrder="1"/>
    </xf>
    <xf numFmtId="164" fontId="9" fillId="9" borderId="1" xfId="1" applyNumberFormat="1" applyFont="1" applyFill="1" applyBorder="1" applyAlignment="1">
      <alignment horizontal="right" vertical="center" wrapText="1" readingOrder="1"/>
    </xf>
    <xf numFmtId="4" fontId="17" fillId="0" borderId="2" xfId="1" applyNumberFormat="1" applyFont="1" applyBorder="1" applyAlignment="1">
      <alignment horizontal="right" vertical="center" wrapText="1" readingOrder="1"/>
    </xf>
    <xf numFmtId="0" fontId="12" fillId="9" borderId="0" xfId="1" applyFont="1" applyFill="1" applyAlignment="1">
      <alignment horizontal="left" vertical="top" wrapText="1" readingOrder="1"/>
    </xf>
    <xf numFmtId="0" fontId="12" fillId="9" borderId="0" xfId="1" applyFont="1" applyFill="1" applyAlignment="1">
      <alignment vertical="top" wrapText="1" readingOrder="1"/>
    </xf>
    <xf numFmtId="4" fontId="9" fillId="0" borderId="0" xfId="1" applyNumberFormat="1" applyFont="1" applyAlignment="1">
      <alignment horizontal="right" vertical="center" wrapText="1" readingOrder="1"/>
    </xf>
    <xf numFmtId="0" fontId="2" fillId="9" borderId="0" xfId="1" applyFont="1" applyFill="1" applyAlignment="1">
      <alignment horizontal="left" vertical="center" wrapText="1" readingOrder="1"/>
    </xf>
    <xf numFmtId="0" fontId="2" fillId="9" borderId="0" xfId="1" applyFont="1" applyFill="1" applyAlignment="1">
      <alignment vertical="center" wrapText="1" readingOrder="1"/>
    </xf>
    <xf numFmtId="4" fontId="2" fillId="9" borderId="0" xfId="1" applyNumberFormat="1" applyFont="1" applyFill="1" applyAlignment="1">
      <alignment horizontal="right" vertical="center" wrapText="1" readingOrder="1"/>
    </xf>
    <xf numFmtId="0" fontId="5" fillId="18" borderId="1" xfId="1" applyFont="1" applyFill="1" applyBorder="1" applyAlignment="1">
      <alignment horizontal="left" vertical="center" wrapText="1" readingOrder="1"/>
    </xf>
    <xf numFmtId="0" fontId="5" fillId="18" borderId="1" xfId="1" applyFont="1" applyFill="1" applyBorder="1" applyAlignment="1">
      <alignment vertical="center" wrapText="1" readingOrder="1"/>
    </xf>
    <xf numFmtId="164" fontId="5" fillId="18" borderId="1" xfId="1" applyNumberFormat="1" applyFont="1" applyFill="1" applyBorder="1" applyAlignment="1">
      <alignment horizontal="right" vertical="center" wrapText="1" readingOrder="1"/>
    </xf>
    <xf numFmtId="0" fontId="5" fillId="18" borderId="2" xfId="1" applyFont="1" applyFill="1" applyBorder="1" applyAlignment="1">
      <alignment horizontal="left" vertical="center" wrapText="1" readingOrder="1"/>
    </xf>
    <xf numFmtId="0" fontId="5" fillId="18" borderId="2" xfId="1" applyFont="1" applyFill="1" applyBorder="1" applyAlignment="1">
      <alignment vertical="center" wrapText="1" readingOrder="1"/>
    </xf>
    <xf numFmtId="164" fontId="5" fillId="18" borderId="2" xfId="1" applyNumberFormat="1" applyFont="1" applyFill="1" applyBorder="1" applyAlignment="1">
      <alignment horizontal="right" vertical="center" wrapText="1" readingOrder="1"/>
    </xf>
    <xf numFmtId="0" fontId="5" fillId="20" borderId="1" xfId="1" applyFont="1" applyFill="1" applyBorder="1" applyAlignment="1">
      <alignment horizontal="left" vertical="center" wrapText="1" readingOrder="1"/>
    </xf>
    <xf numFmtId="0" fontId="5" fillId="20" borderId="1" xfId="1" applyFont="1" applyFill="1" applyBorder="1" applyAlignment="1">
      <alignment vertical="center" wrapText="1" readingOrder="1"/>
    </xf>
    <xf numFmtId="164" fontId="5" fillId="20" borderId="1" xfId="1" applyNumberFormat="1" applyFont="1" applyFill="1" applyBorder="1" applyAlignment="1">
      <alignment horizontal="right" vertical="center" wrapText="1" readingOrder="1"/>
    </xf>
    <xf numFmtId="0" fontId="5" fillId="20" borderId="2" xfId="1" applyFont="1" applyFill="1" applyBorder="1" applyAlignment="1">
      <alignment horizontal="left" vertical="center" wrapText="1" readingOrder="1"/>
    </xf>
    <xf numFmtId="0" fontId="5" fillId="20" borderId="2" xfId="1" applyFont="1" applyFill="1" applyBorder="1" applyAlignment="1">
      <alignment vertical="center" wrapText="1" readingOrder="1"/>
    </xf>
    <xf numFmtId="164" fontId="5" fillId="20" borderId="2" xfId="1" applyNumberFormat="1" applyFont="1" applyFill="1" applyBorder="1" applyAlignment="1">
      <alignment horizontal="right" vertical="center" wrapText="1" readingOrder="1"/>
    </xf>
    <xf numFmtId="164" fontId="18" fillId="7" borderId="2" xfId="1" applyNumberFormat="1" applyFont="1" applyFill="1" applyBorder="1" applyAlignment="1">
      <alignment horizontal="right" vertical="center" wrapText="1" readingOrder="1"/>
    </xf>
    <xf numFmtId="164" fontId="9" fillId="18" borderId="2" xfId="1" applyNumberFormat="1" applyFont="1" applyFill="1" applyBorder="1" applyAlignment="1">
      <alignment horizontal="right" vertical="center" wrapText="1" readingOrder="1"/>
    </xf>
    <xf numFmtId="164" fontId="9" fillId="20" borderId="2" xfId="1" applyNumberFormat="1" applyFont="1" applyFill="1" applyBorder="1" applyAlignment="1">
      <alignment horizontal="right" vertical="center" wrapText="1" readingOrder="1"/>
    </xf>
    <xf numFmtId="164" fontId="9" fillId="19" borderId="2" xfId="1" applyNumberFormat="1" applyFont="1" applyFill="1" applyBorder="1" applyAlignment="1">
      <alignment horizontal="right" vertical="center" wrapText="1" readingOrder="1"/>
    </xf>
    <xf numFmtId="164" fontId="9" fillId="21" borderId="2" xfId="1" applyNumberFormat="1" applyFont="1" applyFill="1" applyBorder="1" applyAlignment="1">
      <alignment horizontal="right" vertical="center" wrapText="1" readingOrder="1"/>
    </xf>
    <xf numFmtId="164" fontId="18" fillId="2" borderId="1" xfId="1" applyNumberFormat="1" applyFont="1" applyFill="1" applyBorder="1" applyAlignment="1">
      <alignment horizontal="right" vertical="center" wrapText="1" readingOrder="1"/>
    </xf>
    <xf numFmtId="164" fontId="18" fillId="3" borderId="1" xfId="1" applyNumberFormat="1" applyFont="1" applyFill="1" applyBorder="1" applyAlignment="1">
      <alignment horizontal="right" vertical="center" wrapText="1" readingOrder="1"/>
    </xf>
    <xf numFmtId="164" fontId="18" fillId="4" borderId="1" xfId="1" applyNumberFormat="1" applyFont="1" applyFill="1" applyBorder="1" applyAlignment="1">
      <alignment horizontal="right" vertical="center" wrapText="1" readingOrder="1"/>
    </xf>
    <xf numFmtId="164" fontId="18" fillId="5" borderId="1" xfId="1" applyNumberFormat="1" applyFont="1" applyFill="1" applyBorder="1" applyAlignment="1">
      <alignment horizontal="right" vertical="center" wrapText="1" readingOrder="1"/>
    </xf>
    <xf numFmtId="164" fontId="18" fillId="6" borderId="1" xfId="1" applyNumberFormat="1" applyFont="1" applyFill="1" applyBorder="1" applyAlignment="1">
      <alignment horizontal="right" vertical="center" wrapText="1" readingOrder="1"/>
    </xf>
    <xf numFmtId="164" fontId="18" fillId="10" borderId="1" xfId="1" applyNumberFormat="1" applyFont="1" applyFill="1" applyBorder="1" applyAlignment="1">
      <alignment horizontal="right" vertical="center" wrapText="1" readingOrder="1"/>
    </xf>
    <xf numFmtId="164" fontId="18" fillId="7" borderId="1" xfId="1" applyNumberFormat="1" applyFont="1" applyFill="1" applyBorder="1" applyAlignment="1">
      <alignment horizontal="right" vertical="center" wrapText="1" readingOrder="1"/>
    </xf>
    <xf numFmtId="164" fontId="9" fillId="18" borderId="1" xfId="1" applyNumberFormat="1" applyFont="1" applyFill="1" applyBorder="1" applyAlignment="1">
      <alignment horizontal="right" vertical="center" wrapText="1" readingOrder="1"/>
    </xf>
    <xf numFmtId="164" fontId="9" fillId="20" borderId="1" xfId="1" applyNumberFormat="1" applyFont="1" applyFill="1" applyBorder="1" applyAlignment="1">
      <alignment horizontal="right" vertical="center" wrapText="1" readingOrder="1"/>
    </xf>
    <xf numFmtId="164" fontId="9" fillId="19" borderId="1" xfId="1" applyNumberFormat="1" applyFont="1" applyFill="1" applyBorder="1" applyAlignment="1">
      <alignment horizontal="right" vertical="center" wrapText="1" readingOrder="1"/>
    </xf>
    <xf numFmtId="164" fontId="9" fillId="21" borderId="1" xfId="1" applyNumberFormat="1" applyFont="1" applyFill="1" applyBorder="1" applyAlignment="1">
      <alignment horizontal="right" vertical="center" wrapText="1" readingOrder="1"/>
    </xf>
    <xf numFmtId="4" fontId="9" fillId="12" borderId="1" xfId="1" applyNumberFormat="1" applyFont="1" applyFill="1" applyBorder="1" applyAlignment="1">
      <alignment horizontal="right" vertical="center" wrapText="1" readingOrder="1"/>
    </xf>
    <xf numFmtId="4" fontId="9" fillId="13" borderId="1" xfId="1" applyNumberFormat="1" applyFont="1" applyFill="1" applyBorder="1" applyAlignment="1">
      <alignment horizontal="right" vertical="center" wrapText="1" readingOrder="1"/>
    </xf>
    <xf numFmtId="4" fontId="9" fillId="14" borderId="1" xfId="1" applyNumberFormat="1" applyFont="1" applyFill="1" applyBorder="1" applyAlignment="1">
      <alignment horizontal="right" vertical="center" wrapText="1" readingOrder="1"/>
    </xf>
    <xf numFmtId="4" fontId="9" fillId="15" borderId="1" xfId="1" applyNumberFormat="1" applyFont="1" applyFill="1" applyBorder="1" applyAlignment="1">
      <alignment horizontal="right" vertical="center" wrapText="1" readingOrder="1"/>
    </xf>
    <xf numFmtId="4" fontId="9" fillId="16" borderId="1" xfId="1" applyNumberFormat="1" applyFont="1" applyFill="1" applyBorder="1" applyAlignment="1">
      <alignment horizontal="right" vertical="center" wrapText="1" readingOrder="1"/>
    </xf>
    <xf numFmtId="0" fontId="13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2" fillId="0" borderId="0" xfId="1" applyFont="1" applyAlignment="1">
      <alignment horizontal="left" vertical="top" wrapText="1" readingOrder="1"/>
    </xf>
  </cellXfs>
  <cellStyles count="3">
    <cellStyle name="Isticanje1" xfId="2" builtinId="29"/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0080FF"/>
      <rgbColor rgb="00FF8000"/>
      <rgbColor rgb="000080C0"/>
      <rgbColor rgb="00FEDE01"/>
      <rgbColor rgb="003535FF"/>
      <rgbColor rgb="00A3C9B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33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"/>
  <sheetViews>
    <sheetView showGridLines="0" tabSelected="1" topLeftCell="A10" workbookViewId="0">
      <selection activeCell="C17" sqref="C17"/>
    </sheetView>
  </sheetViews>
  <sheetFormatPr defaultRowHeight="15" x14ac:dyDescent="0.25"/>
  <cols>
    <col min="1" max="1" width="20.140625" customWidth="1"/>
    <col min="2" max="2" width="7.28515625" customWidth="1"/>
    <col min="3" max="3" width="60.42578125" customWidth="1"/>
    <col min="4" max="6" width="11.85546875" customWidth="1"/>
    <col min="7" max="7" width="10.85546875" customWidth="1"/>
    <col min="8" max="8" width="11.85546875" customWidth="1"/>
    <col min="9" max="10" width="10.42578125" customWidth="1"/>
    <col min="11" max="12" width="9.7109375" customWidth="1"/>
  </cols>
  <sheetData>
    <row r="1" spans="1:8" ht="12.75" customHeight="1" x14ac:dyDescent="0.25">
      <c r="A1" s="158" t="s">
        <v>249</v>
      </c>
      <c r="B1" s="158"/>
    </row>
    <row r="2" spans="1:8" ht="1.35" customHeight="1" x14ac:dyDescent="0.25"/>
    <row r="3" spans="1:8" ht="1.35" customHeight="1" x14ac:dyDescent="0.25"/>
    <row r="4" spans="1:8" ht="12.75" customHeight="1" x14ac:dyDescent="0.25">
      <c r="A4" s="2" t="s">
        <v>307</v>
      </c>
    </row>
    <row r="5" spans="1:8" ht="1.35" customHeight="1" x14ac:dyDescent="0.25"/>
    <row r="6" spans="1:8" ht="12.75" customHeight="1" x14ac:dyDescent="0.25">
      <c r="A6" s="2" t="s">
        <v>1</v>
      </c>
    </row>
    <row r="7" spans="1:8" ht="1.35" customHeight="1" x14ac:dyDescent="0.25"/>
    <row r="8" spans="1:8" ht="12.75" customHeight="1" x14ac:dyDescent="0.25">
      <c r="A8" s="2" t="s">
        <v>250</v>
      </c>
    </row>
    <row r="9" spans="1:8" ht="8.4499999999999993" customHeight="1" x14ac:dyDescent="0.25"/>
    <row r="10" spans="1:8" ht="19.899999999999999" customHeight="1" x14ac:dyDescent="0.25">
      <c r="A10" s="156" t="s">
        <v>313</v>
      </c>
      <c r="B10" s="157"/>
      <c r="C10" s="157"/>
      <c r="D10" s="157"/>
      <c r="E10" s="157"/>
      <c r="F10" s="157"/>
      <c r="G10" s="157"/>
      <c r="H10" s="157"/>
    </row>
    <row r="11" spans="1:8" ht="1.5" customHeight="1" x14ac:dyDescent="0.25"/>
    <row r="12" spans="1:8" ht="24.75" customHeight="1" x14ac:dyDescent="0.25">
      <c r="H12" s="97" t="s">
        <v>318</v>
      </c>
    </row>
    <row r="13" spans="1:8" ht="40.15" customHeight="1" x14ac:dyDescent="0.25">
      <c r="A13" s="1" t="s">
        <v>2</v>
      </c>
      <c r="B13" s="1" t="s">
        <v>3</v>
      </c>
      <c r="C13" s="1" t="s">
        <v>256</v>
      </c>
      <c r="D13" s="3" t="s">
        <v>317</v>
      </c>
      <c r="E13" s="99" t="s">
        <v>319</v>
      </c>
      <c r="F13" s="3" t="s">
        <v>314</v>
      </c>
      <c r="G13" s="3" t="s">
        <v>315</v>
      </c>
      <c r="H13" s="3" t="s">
        <v>316</v>
      </c>
    </row>
    <row r="14" spans="1:8" ht="15" customHeight="1" x14ac:dyDescent="0.25">
      <c r="A14" s="47"/>
      <c r="B14" s="47"/>
      <c r="C14" s="48" t="s">
        <v>257</v>
      </c>
      <c r="D14" s="81">
        <f t="shared" ref="D14:H15" si="0">D15</f>
        <v>598061</v>
      </c>
      <c r="E14" s="81">
        <f t="shared" si="0"/>
        <v>515447.97</v>
      </c>
      <c r="F14" s="81">
        <f t="shared" si="0"/>
        <v>27859</v>
      </c>
      <c r="G14" s="151">
        <f t="shared" ref="G14:G19" si="1">F14/D14*100</f>
        <v>4.6582204825260298</v>
      </c>
      <c r="H14" s="81">
        <f t="shared" si="0"/>
        <v>625920</v>
      </c>
    </row>
    <row r="15" spans="1:8" ht="15" customHeight="1" x14ac:dyDescent="0.25">
      <c r="A15" s="49" t="s">
        <v>6</v>
      </c>
      <c r="B15" s="50" t="s">
        <v>259</v>
      </c>
      <c r="C15" s="49" t="s">
        <v>258</v>
      </c>
      <c r="D15" s="80">
        <f t="shared" si="0"/>
        <v>598061</v>
      </c>
      <c r="E15" s="80">
        <f t="shared" si="0"/>
        <v>515447.97</v>
      </c>
      <c r="F15" s="80">
        <f t="shared" si="0"/>
        <v>27859</v>
      </c>
      <c r="G15" s="80">
        <f t="shared" si="1"/>
        <v>4.6582204825260298</v>
      </c>
      <c r="H15" s="80">
        <f t="shared" si="0"/>
        <v>625920</v>
      </c>
    </row>
    <row r="16" spans="1:8" ht="15" customHeight="1" x14ac:dyDescent="0.25">
      <c r="A16" s="51" t="s">
        <v>9</v>
      </c>
      <c r="B16" s="78" t="s">
        <v>302</v>
      </c>
      <c r="C16" s="51" t="s">
        <v>24</v>
      </c>
      <c r="D16" s="79">
        <f>D17+D23+D29+D45+D56</f>
        <v>598061</v>
      </c>
      <c r="E16" s="79">
        <f t="shared" ref="E16:H16" si="2">E17+E23+E29+E45+E56</f>
        <v>515447.97</v>
      </c>
      <c r="F16" s="79">
        <f t="shared" si="2"/>
        <v>27859</v>
      </c>
      <c r="G16" s="152">
        <f t="shared" si="1"/>
        <v>4.6582204825260298</v>
      </c>
      <c r="H16" s="79">
        <f t="shared" si="2"/>
        <v>625920</v>
      </c>
    </row>
    <row r="17" spans="1:8" ht="15" customHeight="1" x14ac:dyDescent="0.25">
      <c r="A17" s="52" t="s">
        <v>260</v>
      </c>
      <c r="B17" s="52" t="s">
        <v>26</v>
      </c>
      <c r="C17" s="52" t="s">
        <v>261</v>
      </c>
      <c r="D17" s="72">
        <f t="shared" ref="D17:H21" si="3">D18</f>
        <v>384708</v>
      </c>
      <c r="E17" s="72">
        <f t="shared" si="3"/>
        <v>318630.49</v>
      </c>
      <c r="F17" s="72">
        <f t="shared" si="3"/>
        <v>18380</v>
      </c>
      <c r="G17" s="153">
        <f t="shared" si="1"/>
        <v>4.7776495419902885</v>
      </c>
      <c r="H17" s="72">
        <f t="shared" si="3"/>
        <v>403088</v>
      </c>
    </row>
    <row r="18" spans="1:8" ht="15" customHeight="1" x14ac:dyDescent="0.25">
      <c r="A18" s="53" t="s">
        <v>262</v>
      </c>
      <c r="B18" s="53" t="s">
        <v>29</v>
      </c>
      <c r="C18" s="53" t="s">
        <v>24</v>
      </c>
      <c r="D18" s="71">
        <f t="shared" si="3"/>
        <v>384708</v>
      </c>
      <c r="E18" s="71">
        <f t="shared" si="3"/>
        <v>318630.49</v>
      </c>
      <c r="F18" s="71">
        <f t="shared" si="3"/>
        <v>18380</v>
      </c>
      <c r="G18" s="154">
        <f t="shared" si="1"/>
        <v>4.7776495419902885</v>
      </c>
      <c r="H18" s="71">
        <f t="shared" si="3"/>
        <v>403088</v>
      </c>
    </row>
    <row r="19" spans="1:8" ht="15" customHeight="1" x14ac:dyDescent="0.25">
      <c r="A19" s="1"/>
      <c r="B19" s="58">
        <v>6</v>
      </c>
      <c r="C19" s="59" t="s">
        <v>265</v>
      </c>
      <c r="D19" s="62">
        <f t="shared" si="3"/>
        <v>384708</v>
      </c>
      <c r="E19" s="62">
        <f t="shared" si="3"/>
        <v>318630.49</v>
      </c>
      <c r="F19" s="62">
        <f t="shared" si="3"/>
        <v>18380</v>
      </c>
      <c r="G19" s="155">
        <f t="shared" si="1"/>
        <v>4.7776495419902885</v>
      </c>
      <c r="H19" s="62">
        <f t="shared" si="3"/>
        <v>403088</v>
      </c>
    </row>
    <row r="20" spans="1:8" ht="15" customHeight="1" x14ac:dyDescent="0.25">
      <c r="A20" s="1"/>
      <c r="B20" s="54">
        <v>67</v>
      </c>
      <c r="C20" s="55" t="s">
        <v>263</v>
      </c>
      <c r="D20" s="62">
        <f t="shared" si="3"/>
        <v>384708</v>
      </c>
      <c r="E20" s="62">
        <f t="shared" si="3"/>
        <v>318630.49</v>
      </c>
      <c r="F20" s="62">
        <f t="shared" si="3"/>
        <v>18380</v>
      </c>
      <c r="G20" s="155">
        <f t="shared" ref="G20:G55" si="4">F20/D20*100</f>
        <v>4.7776495419902885</v>
      </c>
      <c r="H20" s="62">
        <f t="shared" si="3"/>
        <v>403088</v>
      </c>
    </row>
    <row r="21" spans="1:8" ht="15" customHeight="1" x14ac:dyDescent="0.25">
      <c r="A21" s="1"/>
      <c r="B21" s="54">
        <v>671</v>
      </c>
      <c r="C21" s="55" t="s">
        <v>263</v>
      </c>
      <c r="D21" s="62">
        <f t="shared" si="3"/>
        <v>384708</v>
      </c>
      <c r="E21" s="62">
        <f t="shared" si="3"/>
        <v>318630.49</v>
      </c>
      <c r="F21" s="62">
        <f t="shared" si="3"/>
        <v>18380</v>
      </c>
      <c r="G21" s="155">
        <f t="shared" si="4"/>
        <v>4.7776495419902885</v>
      </c>
      <c r="H21" s="62">
        <f t="shared" si="3"/>
        <v>403088</v>
      </c>
    </row>
    <row r="22" spans="1:8" ht="15" customHeight="1" x14ac:dyDescent="0.25">
      <c r="A22" s="1" t="s">
        <v>264</v>
      </c>
      <c r="B22" s="56">
        <v>6711</v>
      </c>
      <c r="C22" s="57" t="s">
        <v>263</v>
      </c>
      <c r="D22" s="63">
        <v>384708</v>
      </c>
      <c r="E22" s="63">
        <v>318630.49</v>
      </c>
      <c r="F22" s="63">
        <f>H22-D22</f>
        <v>18380</v>
      </c>
      <c r="G22" s="155">
        <f t="shared" si="4"/>
        <v>4.7776495419902885</v>
      </c>
      <c r="H22" s="63">
        <v>403088</v>
      </c>
    </row>
    <row r="23" spans="1:8" ht="15" customHeight="1" x14ac:dyDescent="0.25">
      <c r="A23" s="52" t="s">
        <v>260</v>
      </c>
      <c r="B23" s="52" t="s">
        <v>68</v>
      </c>
      <c r="C23" s="52" t="s">
        <v>266</v>
      </c>
      <c r="D23" s="72">
        <f>D24</f>
        <v>398</v>
      </c>
      <c r="E23" s="72">
        <f t="shared" ref="E23:H23" si="5">E24</f>
        <v>637.44000000000005</v>
      </c>
      <c r="F23" s="72">
        <f t="shared" si="5"/>
        <v>602</v>
      </c>
      <c r="G23" s="153">
        <f t="shared" si="4"/>
        <v>151.25628140703517</v>
      </c>
      <c r="H23" s="72">
        <f t="shared" si="5"/>
        <v>1000</v>
      </c>
    </row>
    <row r="24" spans="1:8" ht="15" customHeight="1" x14ac:dyDescent="0.25">
      <c r="A24" s="53" t="s">
        <v>262</v>
      </c>
      <c r="B24" s="53" t="s">
        <v>29</v>
      </c>
      <c r="C24" s="53" t="s">
        <v>24</v>
      </c>
      <c r="D24" s="71">
        <f t="shared" ref="D24:H27" si="6">D25</f>
        <v>398</v>
      </c>
      <c r="E24" s="71">
        <f t="shared" si="6"/>
        <v>637.44000000000005</v>
      </c>
      <c r="F24" s="71">
        <f t="shared" si="6"/>
        <v>602</v>
      </c>
      <c r="G24" s="154">
        <f t="shared" si="4"/>
        <v>151.25628140703517</v>
      </c>
      <c r="H24" s="71">
        <f t="shared" si="6"/>
        <v>1000</v>
      </c>
    </row>
    <row r="25" spans="1:8" ht="15" customHeight="1" x14ac:dyDescent="0.25">
      <c r="A25" s="1"/>
      <c r="B25" s="58">
        <v>6</v>
      </c>
      <c r="C25" s="59" t="s">
        <v>265</v>
      </c>
      <c r="D25" s="62">
        <f t="shared" si="6"/>
        <v>398</v>
      </c>
      <c r="E25" s="62">
        <f t="shared" si="6"/>
        <v>637.44000000000005</v>
      </c>
      <c r="F25" s="62">
        <f t="shared" si="6"/>
        <v>602</v>
      </c>
      <c r="G25" s="155">
        <f t="shared" si="4"/>
        <v>151.25628140703517</v>
      </c>
      <c r="H25" s="62">
        <f t="shared" si="6"/>
        <v>1000</v>
      </c>
    </row>
    <row r="26" spans="1:8" ht="25.5" x14ac:dyDescent="0.25">
      <c r="A26" s="1"/>
      <c r="B26" s="54">
        <v>66</v>
      </c>
      <c r="C26" s="55" t="s">
        <v>292</v>
      </c>
      <c r="D26" s="62">
        <f t="shared" si="6"/>
        <v>398</v>
      </c>
      <c r="E26" s="62">
        <f t="shared" si="6"/>
        <v>637.44000000000005</v>
      </c>
      <c r="F26" s="62">
        <f t="shared" si="6"/>
        <v>602</v>
      </c>
      <c r="G26" s="155">
        <f t="shared" si="4"/>
        <v>151.25628140703517</v>
      </c>
      <c r="H26" s="62">
        <f t="shared" si="6"/>
        <v>1000</v>
      </c>
    </row>
    <row r="27" spans="1:8" x14ac:dyDescent="0.25">
      <c r="A27" s="1"/>
      <c r="B27" s="54">
        <v>661</v>
      </c>
      <c r="C27" s="55" t="s">
        <v>269</v>
      </c>
      <c r="D27" s="62">
        <f t="shared" si="6"/>
        <v>398</v>
      </c>
      <c r="E27" s="62">
        <f t="shared" si="6"/>
        <v>637.44000000000005</v>
      </c>
      <c r="F27" s="62">
        <f t="shared" si="6"/>
        <v>602</v>
      </c>
      <c r="G27" s="155">
        <f t="shared" si="4"/>
        <v>151.25628140703517</v>
      </c>
      <c r="H27" s="62">
        <f t="shared" si="6"/>
        <v>1000</v>
      </c>
    </row>
    <row r="28" spans="1:8" x14ac:dyDescent="0.25">
      <c r="A28" s="46" t="s">
        <v>270</v>
      </c>
      <c r="B28" s="56" t="s">
        <v>267</v>
      </c>
      <c r="C28" s="57" t="s">
        <v>268</v>
      </c>
      <c r="D28" s="63">
        <v>398</v>
      </c>
      <c r="E28" s="63">
        <v>637.44000000000005</v>
      </c>
      <c r="F28" s="63">
        <f>H28-D28</f>
        <v>602</v>
      </c>
      <c r="G28" s="155">
        <f t="shared" si="4"/>
        <v>151.25628140703517</v>
      </c>
      <c r="H28" s="63">
        <v>1000</v>
      </c>
    </row>
    <row r="29" spans="1:8" x14ac:dyDescent="0.25">
      <c r="A29" s="52" t="s">
        <v>260</v>
      </c>
      <c r="B29" s="52" t="s">
        <v>78</v>
      </c>
      <c r="C29" s="52" t="s">
        <v>271</v>
      </c>
      <c r="D29" s="72">
        <f>D30</f>
        <v>204726</v>
      </c>
      <c r="E29" s="72">
        <f t="shared" ref="E29:H29" si="7">E30</f>
        <v>185049.36</v>
      </c>
      <c r="F29" s="72">
        <f t="shared" si="7"/>
        <v>2606</v>
      </c>
      <c r="G29" s="153">
        <f t="shared" si="4"/>
        <v>1.2729208796147045</v>
      </c>
      <c r="H29" s="72">
        <f t="shared" si="7"/>
        <v>207332</v>
      </c>
    </row>
    <row r="30" spans="1:8" x14ac:dyDescent="0.25">
      <c r="A30" s="53" t="s">
        <v>262</v>
      </c>
      <c r="B30" s="53" t="s">
        <v>29</v>
      </c>
      <c r="C30" s="53" t="s">
        <v>24</v>
      </c>
      <c r="D30" s="71">
        <f>D31+D41</f>
        <v>204726</v>
      </c>
      <c r="E30" s="71">
        <f t="shared" ref="E30:H30" si="8">E31+E41</f>
        <v>185049.36</v>
      </c>
      <c r="F30" s="71">
        <f t="shared" si="8"/>
        <v>2606</v>
      </c>
      <c r="G30" s="154">
        <f t="shared" si="4"/>
        <v>1.2729208796147045</v>
      </c>
      <c r="H30" s="71">
        <f t="shared" si="8"/>
        <v>207332</v>
      </c>
    </row>
    <row r="31" spans="1:8" x14ac:dyDescent="0.25">
      <c r="A31" s="1"/>
      <c r="B31" s="58">
        <v>6</v>
      </c>
      <c r="C31" s="59" t="s">
        <v>265</v>
      </c>
      <c r="D31" s="62">
        <f>D32+D35</f>
        <v>204195</v>
      </c>
      <c r="E31" s="62">
        <f t="shared" ref="E31:H31" si="9">E32+E35</f>
        <v>185049.36</v>
      </c>
      <c r="F31" s="62">
        <f t="shared" si="9"/>
        <v>2606</v>
      </c>
      <c r="G31" s="155">
        <f t="shared" si="4"/>
        <v>1.2762310536496977</v>
      </c>
      <c r="H31" s="62">
        <f t="shared" si="9"/>
        <v>206801</v>
      </c>
    </row>
    <row r="32" spans="1:8" ht="15" customHeight="1" x14ac:dyDescent="0.25">
      <c r="A32" s="1"/>
      <c r="B32" s="54">
        <v>64</v>
      </c>
      <c r="C32" s="55" t="s">
        <v>272</v>
      </c>
      <c r="D32" s="62">
        <f t="shared" ref="D32:H33" si="10">D33</f>
        <v>1</v>
      </c>
      <c r="E32" s="62">
        <f t="shared" si="10"/>
        <v>0</v>
      </c>
      <c r="F32" s="62">
        <f t="shared" si="10"/>
        <v>0</v>
      </c>
      <c r="G32" s="155">
        <f t="shared" si="4"/>
        <v>0</v>
      </c>
      <c r="H32" s="62">
        <f t="shared" si="10"/>
        <v>1</v>
      </c>
    </row>
    <row r="33" spans="1:8" x14ac:dyDescent="0.25">
      <c r="A33" s="1"/>
      <c r="B33" s="54">
        <v>641</v>
      </c>
      <c r="C33" s="55" t="s">
        <v>273</v>
      </c>
      <c r="D33" s="62">
        <f t="shared" si="10"/>
        <v>1</v>
      </c>
      <c r="E33" s="62">
        <f t="shared" si="10"/>
        <v>0</v>
      </c>
      <c r="F33" s="62">
        <f t="shared" si="10"/>
        <v>0</v>
      </c>
      <c r="G33" s="155">
        <f t="shared" si="4"/>
        <v>0</v>
      </c>
      <c r="H33" s="62">
        <f t="shared" si="10"/>
        <v>1</v>
      </c>
    </row>
    <row r="34" spans="1:8" x14ac:dyDescent="0.25">
      <c r="A34" s="46" t="s">
        <v>276</v>
      </c>
      <c r="B34" s="56" t="s">
        <v>274</v>
      </c>
      <c r="C34" s="57" t="s">
        <v>275</v>
      </c>
      <c r="D34" s="63">
        <v>1</v>
      </c>
      <c r="E34" s="63">
        <v>0</v>
      </c>
      <c r="F34" s="63">
        <f>H34-D34</f>
        <v>0</v>
      </c>
      <c r="G34" s="155">
        <f t="shared" si="4"/>
        <v>0</v>
      </c>
      <c r="H34" s="63">
        <v>1</v>
      </c>
    </row>
    <row r="35" spans="1:8" ht="25.5" x14ac:dyDescent="0.25">
      <c r="A35" s="1"/>
      <c r="B35" s="54">
        <v>65</v>
      </c>
      <c r="C35" s="55" t="s">
        <v>291</v>
      </c>
      <c r="D35" s="62">
        <f>D36</f>
        <v>204194</v>
      </c>
      <c r="E35" s="62">
        <f t="shared" ref="E35:H35" si="11">E36</f>
        <v>185049.36</v>
      </c>
      <c r="F35" s="62">
        <f t="shared" si="11"/>
        <v>2606</v>
      </c>
      <c r="G35" s="155">
        <f t="shared" si="4"/>
        <v>1.2762373037405605</v>
      </c>
      <c r="H35" s="62">
        <f t="shared" si="11"/>
        <v>206800</v>
      </c>
    </row>
    <row r="36" spans="1:8" x14ac:dyDescent="0.25">
      <c r="A36" s="64"/>
      <c r="B36" s="65">
        <v>652</v>
      </c>
      <c r="C36" s="66" t="s">
        <v>271</v>
      </c>
      <c r="D36" s="73">
        <f>D40+D37+D38+D39</f>
        <v>204194</v>
      </c>
      <c r="E36" s="73">
        <f t="shared" ref="E36:H36" si="12">E40+E37+E38+E39</f>
        <v>185049.36</v>
      </c>
      <c r="F36" s="73">
        <f t="shared" si="12"/>
        <v>2606</v>
      </c>
      <c r="G36" s="155">
        <f t="shared" si="4"/>
        <v>1.2762373037405605</v>
      </c>
      <c r="H36" s="73">
        <f t="shared" si="12"/>
        <v>206800</v>
      </c>
    </row>
    <row r="37" spans="1:8" x14ac:dyDescent="0.25">
      <c r="A37" s="67" t="s">
        <v>281</v>
      </c>
      <c r="B37" s="60">
        <v>6526</v>
      </c>
      <c r="C37" s="61" t="s">
        <v>277</v>
      </c>
      <c r="D37" s="74">
        <v>199084</v>
      </c>
      <c r="E37" s="74">
        <v>179037.33</v>
      </c>
      <c r="F37" s="74">
        <f t="shared" ref="F37:F38" si="13">H37-D37</f>
        <v>916</v>
      </c>
      <c r="G37" s="155">
        <f t="shared" si="4"/>
        <v>0.46010729139458723</v>
      </c>
      <c r="H37" s="74">
        <v>200000</v>
      </c>
    </row>
    <row r="38" spans="1:8" x14ac:dyDescent="0.25">
      <c r="A38" s="67" t="s">
        <v>282</v>
      </c>
      <c r="B38" s="60">
        <v>6526</v>
      </c>
      <c r="C38" s="61" t="s">
        <v>278</v>
      </c>
      <c r="D38" s="74"/>
      <c r="E38" s="74">
        <v>0</v>
      </c>
      <c r="F38" s="74">
        <f t="shared" si="13"/>
        <v>0</v>
      </c>
      <c r="G38" s="155" t="s">
        <v>285</v>
      </c>
      <c r="H38" s="74">
        <v>0</v>
      </c>
    </row>
    <row r="39" spans="1:8" ht="25.5" x14ac:dyDescent="0.25">
      <c r="A39" s="67" t="s">
        <v>283</v>
      </c>
      <c r="B39" s="60">
        <v>6526</v>
      </c>
      <c r="C39" s="61" t="s">
        <v>279</v>
      </c>
      <c r="D39" s="74">
        <v>730</v>
      </c>
      <c r="E39" s="74">
        <v>535.92999999999995</v>
      </c>
      <c r="F39" s="74">
        <f>H39-D39</f>
        <v>70</v>
      </c>
      <c r="G39" s="155">
        <f t="shared" si="4"/>
        <v>9.5890410958904102</v>
      </c>
      <c r="H39" s="74">
        <v>800</v>
      </c>
    </row>
    <row r="40" spans="1:8" x14ac:dyDescent="0.25">
      <c r="A40" s="67" t="s">
        <v>284</v>
      </c>
      <c r="B40" s="68">
        <v>6526</v>
      </c>
      <c r="C40" s="67" t="s">
        <v>280</v>
      </c>
      <c r="D40" s="75">
        <v>4380</v>
      </c>
      <c r="E40" s="75">
        <v>5476.1</v>
      </c>
      <c r="F40" s="74">
        <f>H40-D40</f>
        <v>1620</v>
      </c>
      <c r="G40" s="155">
        <f t="shared" si="4"/>
        <v>36.986301369863014</v>
      </c>
      <c r="H40" s="75">
        <v>6000</v>
      </c>
    </row>
    <row r="41" spans="1:8" x14ac:dyDescent="0.25">
      <c r="A41" s="67"/>
      <c r="B41" s="69">
        <v>9</v>
      </c>
      <c r="C41" s="70" t="s">
        <v>287</v>
      </c>
      <c r="D41" s="76">
        <f t="shared" ref="D41:H43" si="14">D42</f>
        <v>531</v>
      </c>
      <c r="E41" s="76">
        <f t="shared" si="14"/>
        <v>0</v>
      </c>
      <c r="F41" s="76">
        <f t="shared" si="14"/>
        <v>0</v>
      </c>
      <c r="G41" s="155">
        <f t="shared" si="4"/>
        <v>0</v>
      </c>
      <c r="H41" s="76">
        <f t="shared" si="14"/>
        <v>531</v>
      </c>
    </row>
    <row r="42" spans="1:8" x14ac:dyDescent="0.25">
      <c r="A42" s="67"/>
      <c r="B42" s="69">
        <v>92</v>
      </c>
      <c r="C42" s="70" t="s">
        <v>288</v>
      </c>
      <c r="D42" s="76">
        <f t="shared" si="14"/>
        <v>531</v>
      </c>
      <c r="E42" s="76">
        <f t="shared" si="14"/>
        <v>0</v>
      </c>
      <c r="F42" s="76">
        <f t="shared" si="14"/>
        <v>0</v>
      </c>
      <c r="G42" s="155">
        <f t="shared" si="4"/>
        <v>0</v>
      </c>
      <c r="H42" s="76">
        <f t="shared" si="14"/>
        <v>531</v>
      </c>
    </row>
    <row r="43" spans="1:8" x14ac:dyDescent="0.25">
      <c r="A43" s="67"/>
      <c r="B43" s="69">
        <v>922</v>
      </c>
      <c r="C43" s="70" t="s">
        <v>289</v>
      </c>
      <c r="D43" s="76">
        <f t="shared" si="14"/>
        <v>531</v>
      </c>
      <c r="E43" s="76">
        <f t="shared" si="14"/>
        <v>0</v>
      </c>
      <c r="F43" s="76">
        <f t="shared" si="14"/>
        <v>0</v>
      </c>
      <c r="G43" s="155">
        <f t="shared" si="4"/>
        <v>0</v>
      </c>
      <c r="H43" s="76">
        <f t="shared" si="14"/>
        <v>531</v>
      </c>
    </row>
    <row r="44" spans="1:8" x14ac:dyDescent="0.25">
      <c r="A44" s="67" t="s">
        <v>290</v>
      </c>
      <c r="B44" s="68">
        <v>9221</v>
      </c>
      <c r="C44" s="67" t="s">
        <v>286</v>
      </c>
      <c r="D44" s="75">
        <v>531</v>
      </c>
      <c r="E44" s="75">
        <v>0</v>
      </c>
      <c r="F44" s="75">
        <f>H44-D44</f>
        <v>0</v>
      </c>
      <c r="G44" s="155">
        <f t="shared" si="4"/>
        <v>0</v>
      </c>
      <c r="H44" s="75">
        <v>531</v>
      </c>
    </row>
    <row r="45" spans="1:8" ht="15.75" customHeight="1" x14ac:dyDescent="0.25">
      <c r="A45" s="52" t="s">
        <v>260</v>
      </c>
      <c r="B45" s="52" t="s">
        <v>188</v>
      </c>
      <c r="C45" s="52" t="s">
        <v>293</v>
      </c>
      <c r="D45" s="72">
        <f t="shared" ref="D45:H48" si="15">D46</f>
        <v>8229</v>
      </c>
      <c r="E45" s="72">
        <f t="shared" si="15"/>
        <v>6466.27</v>
      </c>
      <c r="F45" s="72">
        <f t="shared" si="15"/>
        <v>1271</v>
      </c>
      <c r="G45" s="153">
        <f t="shared" si="4"/>
        <v>15.445376108883218</v>
      </c>
      <c r="H45" s="72">
        <f t="shared" si="15"/>
        <v>9500</v>
      </c>
    </row>
    <row r="46" spans="1:8" ht="15.75" customHeight="1" x14ac:dyDescent="0.25">
      <c r="A46" s="53" t="s">
        <v>262</v>
      </c>
      <c r="B46" s="53" t="s">
        <v>29</v>
      </c>
      <c r="C46" s="53" t="s">
        <v>24</v>
      </c>
      <c r="D46" s="71">
        <f t="shared" si="15"/>
        <v>8229</v>
      </c>
      <c r="E46" s="71">
        <f t="shared" si="15"/>
        <v>6466.27</v>
      </c>
      <c r="F46" s="71">
        <f t="shared" si="15"/>
        <v>1271</v>
      </c>
      <c r="G46" s="154">
        <f t="shared" si="4"/>
        <v>15.445376108883218</v>
      </c>
      <c r="H46" s="71">
        <f t="shared" si="15"/>
        <v>9500</v>
      </c>
    </row>
    <row r="47" spans="1:8" ht="15.75" customHeight="1" x14ac:dyDescent="0.25">
      <c r="A47" s="77"/>
      <c r="B47" s="58">
        <v>6</v>
      </c>
      <c r="C47" s="59" t="s">
        <v>265</v>
      </c>
      <c r="D47" s="62">
        <f t="shared" si="15"/>
        <v>8229</v>
      </c>
      <c r="E47" s="62">
        <f t="shared" si="15"/>
        <v>6466.27</v>
      </c>
      <c r="F47" s="62">
        <f t="shared" si="15"/>
        <v>1271</v>
      </c>
      <c r="G47" s="155">
        <f t="shared" si="4"/>
        <v>15.445376108883218</v>
      </c>
      <c r="H47" s="62">
        <f t="shared" si="15"/>
        <v>9500</v>
      </c>
    </row>
    <row r="48" spans="1:8" ht="15.75" customHeight="1" x14ac:dyDescent="0.25">
      <c r="A48" s="1"/>
      <c r="B48" s="54">
        <v>63</v>
      </c>
      <c r="C48" s="55" t="s">
        <v>294</v>
      </c>
      <c r="D48" s="62">
        <f t="shared" si="15"/>
        <v>8229</v>
      </c>
      <c r="E48" s="62">
        <f t="shared" si="15"/>
        <v>6466.27</v>
      </c>
      <c r="F48" s="62">
        <f t="shared" si="15"/>
        <v>1271</v>
      </c>
      <c r="G48" s="155">
        <f t="shared" si="4"/>
        <v>15.445376108883218</v>
      </c>
      <c r="H48" s="62">
        <f t="shared" si="15"/>
        <v>9500</v>
      </c>
    </row>
    <row r="49" spans="1:8" ht="15.75" customHeight="1" x14ac:dyDescent="0.25">
      <c r="A49" s="64"/>
      <c r="B49" s="65">
        <v>636</v>
      </c>
      <c r="C49" s="66" t="s">
        <v>293</v>
      </c>
      <c r="D49" s="73">
        <f>D50+D51+D52+D53+D54+D55</f>
        <v>8229</v>
      </c>
      <c r="E49" s="73">
        <f t="shared" ref="E49:H49" si="16">E50+E51+E52+E53+E54+E55</f>
        <v>6466.27</v>
      </c>
      <c r="F49" s="73">
        <f t="shared" si="16"/>
        <v>1271</v>
      </c>
      <c r="G49" s="155">
        <f t="shared" si="4"/>
        <v>15.445376108883218</v>
      </c>
      <c r="H49" s="73">
        <f t="shared" si="16"/>
        <v>9500</v>
      </c>
    </row>
    <row r="50" spans="1:8" ht="15.75" customHeight="1" x14ac:dyDescent="0.25">
      <c r="A50" s="67" t="s">
        <v>297</v>
      </c>
      <c r="B50" s="60">
        <v>6361</v>
      </c>
      <c r="C50" s="61" t="s">
        <v>325</v>
      </c>
      <c r="D50" s="74">
        <v>1327</v>
      </c>
      <c r="E50" s="74">
        <v>1279.19</v>
      </c>
      <c r="F50" s="74">
        <f>H50-D50</f>
        <v>673</v>
      </c>
      <c r="G50" s="155">
        <f t="shared" si="4"/>
        <v>50.715900527505653</v>
      </c>
      <c r="H50" s="74">
        <v>2000</v>
      </c>
    </row>
    <row r="51" spans="1:8" ht="15.75" customHeight="1" x14ac:dyDescent="0.25">
      <c r="A51" s="67"/>
      <c r="B51" s="60">
        <v>6361</v>
      </c>
      <c r="C51" s="61" t="s">
        <v>326</v>
      </c>
      <c r="D51" s="116">
        <v>0</v>
      </c>
      <c r="E51" s="116">
        <v>318</v>
      </c>
      <c r="F51" s="116">
        <f>H51-D51</f>
        <v>600</v>
      </c>
      <c r="G51" s="155" t="s">
        <v>285</v>
      </c>
      <c r="H51" s="116">
        <v>600</v>
      </c>
    </row>
    <row r="52" spans="1:8" ht="15.75" customHeight="1" x14ac:dyDescent="0.25">
      <c r="A52" s="67" t="s">
        <v>298</v>
      </c>
      <c r="B52" s="60">
        <v>6361</v>
      </c>
      <c r="C52" s="61" t="s">
        <v>295</v>
      </c>
      <c r="D52" s="116">
        <v>1327</v>
      </c>
      <c r="E52" s="116">
        <v>0</v>
      </c>
      <c r="F52" s="116">
        <f t="shared" ref="F52:F55" si="17">H52-D52</f>
        <v>-327</v>
      </c>
      <c r="G52" s="155">
        <f t="shared" si="4"/>
        <v>-24.642049736247174</v>
      </c>
      <c r="H52" s="116">
        <v>1000</v>
      </c>
    </row>
    <row r="53" spans="1:8" ht="15.75" customHeight="1" x14ac:dyDescent="0.25">
      <c r="A53" s="67" t="s">
        <v>300</v>
      </c>
      <c r="B53" s="60">
        <v>6361</v>
      </c>
      <c r="C53" s="61" t="s">
        <v>321</v>
      </c>
      <c r="D53" s="116">
        <v>3320</v>
      </c>
      <c r="E53" s="116">
        <v>2883.52</v>
      </c>
      <c r="F53" s="116">
        <f t="shared" si="17"/>
        <v>80</v>
      </c>
      <c r="G53" s="155">
        <f t="shared" si="4"/>
        <v>2.4096385542168677</v>
      </c>
      <c r="H53" s="116">
        <v>3400</v>
      </c>
    </row>
    <row r="54" spans="1:8" ht="15.75" customHeight="1" x14ac:dyDescent="0.25">
      <c r="A54" s="67" t="s">
        <v>299</v>
      </c>
      <c r="B54" s="68">
        <v>6361</v>
      </c>
      <c r="C54" s="61" t="s">
        <v>322</v>
      </c>
      <c r="D54" s="75">
        <v>264</v>
      </c>
      <c r="E54" s="75">
        <v>417.96</v>
      </c>
      <c r="F54" s="116">
        <f t="shared" si="17"/>
        <v>236</v>
      </c>
      <c r="G54" s="155">
        <f t="shared" si="4"/>
        <v>89.393939393939391</v>
      </c>
      <c r="H54" s="75">
        <v>500</v>
      </c>
    </row>
    <row r="55" spans="1:8" ht="15.75" customHeight="1" x14ac:dyDescent="0.25">
      <c r="A55" s="67" t="s">
        <v>301</v>
      </c>
      <c r="B55" s="60">
        <v>6361</v>
      </c>
      <c r="C55" s="61" t="s">
        <v>296</v>
      </c>
      <c r="D55" s="116">
        <v>1991</v>
      </c>
      <c r="E55" s="116">
        <v>1567.6</v>
      </c>
      <c r="F55" s="116">
        <f t="shared" si="17"/>
        <v>9</v>
      </c>
      <c r="G55" s="155">
        <f t="shared" si="4"/>
        <v>0.45203415369161226</v>
      </c>
      <c r="H55" s="116">
        <v>2000</v>
      </c>
    </row>
    <row r="56" spans="1:8" x14ac:dyDescent="0.25">
      <c r="A56" s="52" t="s">
        <v>260</v>
      </c>
      <c r="B56" s="52" t="s">
        <v>303</v>
      </c>
      <c r="C56" s="52" t="s">
        <v>304</v>
      </c>
      <c r="D56" s="72">
        <f t="shared" ref="D56:F56" si="18">D57</f>
        <v>0</v>
      </c>
      <c r="E56" s="72">
        <f t="shared" si="18"/>
        <v>4664.41</v>
      </c>
      <c r="F56" s="72">
        <f t="shared" si="18"/>
        <v>5000</v>
      </c>
      <c r="G56" s="153" t="s">
        <v>285</v>
      </c>
      <c r="H56" s="72">
        <f>H57</f>
        <v>5000</v>
      </c>
    </row>
    <row r="57" spans="1:8" x14ac:dyDescent="0.25">
      <c r="A57" s="53" t="s">
        <v>262</v>
      </c>
      <c r="B57" s="53" t="s">
        <v>29</v>
      </c>
      <c r="C57" s="53" t="s">
        <v>24</v>
      </c>
      <c r="D57" s="71">
        <f t="shared" ref="D57:F57" si="19">D58</f>
        <v>0</v>
      </c>
      <c r="E57" s="71">
        <f t="shared" si="19"/>
        <v>4664.41</v>
      </c>
      <c r="F57" s="71">
        <f t="shared" si="19"/>
        <v>5000</v>
      </c>
      <c r="G57" s="154" t="s">
        <v>285</v>
      </c>
      <c r="H57" s="71">
        <f>H58</f>
        <v>5000</v>
      </c>
    </row>
    <row r="58" spans="1:8" x14ac:dyDescent="0.25">
      <c r="A58" s="77"/>
      <c r="B58" s="58">
        <v>6</v>
      </c>
      <c r="C58" s="59" t="s">
        <v>265</v>
      </c>
      <c r="D58" s="62">
        <f t="shared" ref="D58:F58" si="20">D59</f>
        <v>0</v>
      </c>
      <c r="E58" s="62">
        <f t="shared" si="20"/>
        <v>4664.41</v>
      </c>
      <c r="F58" s="62">
        <f t="shared" si="20"/>
        <v>5000</v>
      </c>
      <c r="G58" s="155" t="s">
        <v>285</v>
      </c>
      <c r="H58" s="62">
        <f t="shared" ref="H58" si="21">H59</f>
        <v>5000</v>
      </c>
    </row>
    <row r="59" spans="1:8" ht="25.5" x14ac:dyDescent="0.25">
      <c r="A59" s="1"/>
      <c r="B59" s="54">
        <v>66</v>
      </c>
      <c r="C59" s="55" t="s">
        <v>292</v>
      </c>
      <c r="D59" s="62">
        <f t="shared" ref="D59:F59" si="22">D60</f>
        <v>0</v>
      </c>
      <c r="E59" s="62">
        <f t="shared" si="22"/>
        <v>4664.41</v>
      </c>
      <c r="F59" s="62">
        <f t="shared" si="22"/>
        <v>5000</v>
      </c>
      <c r="G59" s="155" t="s">
        <v>285</v>
      </c>
      <c r="H59" s="62">
        <f>H60</f>
        <v>5000</v>
      </c>
    </row>
    <row r="60" spans="1:8" x14ac:dyDescent="0.25">
      <c r="A60" s="82"/>
      <c r="B60" s="65">
        <v>663</v>
      </c>
      <c r="C60" s="66" t="s">
        <v>305</v>
      </c>
      <c r="D60" s="73">
        <f t="shared" ref="D60:F60" si="23">D61+D62</f>
        <v>0</v>
      </c>
      <c r="E60" s="73">
        <f t="shared" si="23"/>
        <v>4664.41</v>
      </c>
      <c r="F60" s="73">
        <f t="shared" si="23"/>
        <v>5000</v>
      </c>
      <c r="G60" s="155" t="s">
        <v>285</v>
      </c>
      <c r="H60" s="73">
        <f>H61+H62</f>
        <v>5000</v>
      </c>
    </row>
    <row r="61" spans="1:8" x14ac:dyDescent="0.25">
      <c r="A61" s="67" t="s">
        <v>285</v>
      </c>
      <c r="B61" s="60">
        <v>6631</v>
      </c>
      <c r="C61" s="61" t="s">
        <v>306</v>
      </c>
      <c r="D61" s="74">
        <v>0</v>
      </c>
      <c r="E61" s="74">
        <v>2515.75</v>
      </c>
      <c r="F61" s="74">
        <f>H61-D61</f>
        <v>2850</v>
      </c>
      <c r="G61" s="155" t="s">
        <v>285</v>
      </c>
      <c r="H61" s="74">
        <v>2850</v>
      </c>
    </row>
    <row r="62" spans="1:8" x14ac:dyDescent="0.25">
      <c r="A62" s="67"/>
      <c r="B62" s="60">
        <v>6632</v>
      </c>
      <c r="C62" s="61" t="s">
        <v>324</v>
      </c>
      <c r="D62" s="74">
        <v>0</v>
      </c>
      <c r="E62" s="74">
        <v>2148.66</v>
      </c>
      <c r="F62" s="74">
        <f>H62-D62</f>
        <v>2150</v>
      </c>
      <c r="G62" s="155" t="s">
        <v>285</v>
      </c>
      <c r="H62" s="74">
        <v>2150</v>
      </c>
    </row>
    <row r="63" spans="1:8" x14ac:dyDescent="0.25">
      <c r="A63" s="96"/>
      <c r="B63" s="117"/>
      <c r="C63" s="118"/>
      <c r="D63" s="119"/>
      <c r="E63" s="119"/>
      <c r="F63" s="119"/>
      <c r="G63" s="119"/>
      <c r="H63" s="119"/>
    </row>
    <row r="64" spans="1:8" x14ac:dyDescent="0.25">
      <c r="A64" s="96"/>
      <c r="B64" s="117"/>
      <c r="C64" s="118"/>
      <c r="D64" s="119"/>
      <c r="E64" s="119"/>
      <c r="F64" s="119"/>
      <c r="G64" s="119"/>
      <c r="H64" s="119"/>
    </row>
    <row r="65" spans="1:8" x14ac:dyDescent="0.25">
      <c r="A65" s="96"/>
      <c r="B65" s="117"/>
      <c r="C65" s="118"/>
      <c r="D65" s="119"/>
      <c r="E65" s="119"/>
      <c r="F65" s="119"/>
      <c r="G65" s="119"/>
      <c r="H65" s="119"/>
    </row>
    <row r="66" spans="1:8" x14ac:dyDescent="0.25">
      <c r="A66" s="96"/>
      <c r="B66" s="117"/>
      <c r="C66" s="118"/>
      <c r="D66" s="119"/>
      <c r="E66" s="119"/>
      <c r="F66" s="119"/>
      <c r="G66" s="119"/>
      <c r="H66" s="119"/>
    </row>
    <row r="67" spans="1:8" x14ac:dyDescent="0.25">
      <c r="A67" s="96"/>
      <c r="B67" s="117"/>
      <c r="C67" s="118"/>
      <c r="D67" s="119"/>
      <c r="E67" s="119"/>
      <c r="F67" s="119"/>
      <c r="G67" s="119"/>
      <c r="H67" s="119"/>
    </row>
    <row r="68" spans="1:8" ht="36" x14ac:dyDescent="0.25">
      <c r="A68" s="1" t="s">
        <v>2</v>
      </c>
      <c r="B68" s="1" t="s">
        <v>3</v>
      </c>
      <c r="C68" s="1" t="s">
        <v>4</v>
      </c>
      <c r="D68" s="3" t="s">
        <v>317</v>
      </c>
      <c r="E68" s="99" t="s">
        <v>319</v>
      </c>
      <c r="F68" s="3" t="s">
        <v>314</v>
      </c>
      <c r="G68" s="3" t="s">
        <v>315</v>
      </c>
      <c r="H68" s="3" t="s">
        <v>316</v>
      </c>
    </row>
    <row r="69" spans="1:8" x14ac:dyDescent="0.25">
      <c r="A69" s="16"/>
      <c r="B69" s="16"/>
      <c r="C69" s="17"/>
      <c r="D69" s="18"/>
      <c r="E69" s="18"/>
      <c r="F69" s="18"/>
      <c r="G69" s="18"/>
      <c r="H69" s="18"/>
    </row>
    <row r="70" spans="1:8" x14ac:dyDescent="0.25">
      <c r="A70" s="16" t="s">
        <v>0</v>
      </c>
      <c r="B70" s="16" t="s">
        <v>0</v>
      </c>
      <c r="C70" s="17" t="s">
        <v>5</v>
      </c>
      <c r="D70" s="18">
        <f t="shared" ref="D70:H71" si="24">D71</f>
        <v>598061</v>
      </c>
      <c r="E70" s="18">
        <f t="shared" si="24"/>
        <v>497592.37999999995</v>
      </c>
      <c r="F70" s="18">
        <f t="shared" si="24"/>
        <v>27859</v>
      </c>
      <c r="G70" s="140">
        <f t="shared" ref="G70:G81" si="25">F70/D70*100</f>
        <v>4.6582204825260298</v>
      </c>
      <c r="H70" s="18">
        <f t="shared" si="24"/>
        <v>625920</v>
      </c>
    </row>
    <row r="71" spans="1:8" x14ac:dyDescent="0.25">
      <c r="A71" s="19" t="s">
        <v>6</v>
      </c>
      <c r="B71" s="19" t="s">
        <v>7</v>
      </c>
      <c r="C71" s="20" t="s">
        <v>8</v>
      </c>
      <c r="D71" s="21">
        <f t="shared" si="24"/>
        <v>598061</v>
      </c>
      <c r="E71" s="21">
        <f t="shared" si="24"/>
        <v>497592.37999999995</v>
      </c>
      <c r="F71" s="21">
        <f t="shared" si="24"/>
        <v>27859</v>
      </c>
      <c r="G71" s="141">
        <f t="shared" si="25"/>
        <v>4.6582204825260298</v>
      </c>
      <c r="H71" s="21">
        <f t="shared" si="24"/>
        <v>625920</v>
      </c>
    </row>
    <row r="72" spans="1:8" x14ac:dyDescent="0.25">
      <c r="A72" s="22" t="s">
        <v>9</v>
      </c>
      <c r="B72" s="22" t="s">
        <v>10</v>
      </c>
      <c r="C72" s="23" t="s">
        <v>11</v>
      </c>
      <c r="D72" s="24">
        <f>D75</f>
        <v>598061</v>
      </c>
      <c r="E72" s="24">
        <f t="shared" ref="E72:H72" si="26">E75</f>
        <v>497592.37999999995</v>
      </c>
      <c r="F72" s="24">
        <f t="shared" si="26"/>
        <v>27859</v>
      </c>
      <c r="G72" s="142">
        <f t="shared" si="25"/>
        <v>4.6582204825260298</v>
      </c>
      <c r="H72" s="24">
        <f t="shared" si="26"/>
        <v>625920</v>
      </c>
    </row>
    <row r="73" spans="1:8" x14ac:dyDescent="0.25">
      <c r="A73" s="25" t="s">
        <v>12</v>
      </c>
      <c r="B73" s="25" t="s">
        <v>13</v>
      </c>
      <c r="C73" s="26" t="s">
        <v>14</v>
      </c>
      <c r="D73" s="27">
        <f t="shared" ref="D73:H73" si="27">D74</f>
        <v>598061</v>
      </c>
      <c r="E73" s="27">
        <f t="shared" si="27"/>
        <v>497592.37999999995</v>
      </c>
      <c r="F73" s="27">
        <f t="shared" si="27"/>
        <v>27859</v>
      </c>
      <c r="G73" s="143">
        <f t="shared" si="25"/>
        <v>4.6582204825260298</v>
      </c>
      <c r="H73" s="27">
        <f t="shared" si="27"/>
        <v>625920</v>
      </c>
    </row>
    <row r="74" spans="1:8" x14ac:dyDescent="0.25">
      <c r="A74" s="28" t="s">
        <v>15</v>
      </c>
      <c r="B74" s="28" t="s">
        <v>16</v>
      </c>
      <c r="C74" s="29" t="s">
        <v>17</v>
      </c>
      <c r="D74" s="30">
        <f t="shared" ref="D74:H76" si="28">D75</f>
        <v>598061</v>
      </c>
      <c r="E74" s="30">
        <f t="shared" si="28"/>
        <v>497592.37999999995</v>
      </c>
      <c r="F74" s="30">
        <f t="shared" si="28"/>
        <v>27859</v>
      </c>
      <c r="G74" s="144">
        <f t="shared" si="25"/>
        <v>4.6582204825260298</v>
      </c>
      <c r="H74" s="30">
        <f t="shared" si="28"/>
        <v>625920</v>
      </c>
    </row>
    <row r="75" spans="1:8" ht="24" x14ac:dyDescent="0.25">
      <c r="A75" s="31" t="s">
        <v>22</v>
      </c>
      <c r="B75" s="31" t="s">
        <v>23</v>
      </c>
      <c r="C75" s="32" t="s">
        <v>24</v>
      </c>
      <c r="D75" s="33">
        <f t="shared" si="28"/>
        <v>598061</v>
      </c>
      <c r="E75" s="33">
        <f t="shared" si="28"/>
        <v>497592.37999999995</v>
      </c>
      <c r="F75" s="33">
        <f t="shared" si="28"/>
        <v>27859</v>
      </c>
      <c r="G75" s="145">
        <f t="shared" si="25"/>
        <v>4.6582204825260298</v>
      </c>
      <c r="H75" s="33">
        <f t="shared" si="28"/>
        <v>625920</v>
      </c>
    </row>
    <row r="76" spans="1:8" x14ac:dyDescent="0.25">
      <c r="A76" s="25" t="s">
        <v>12</v>
      </c>
      <c r="B76" s="25" t="s">
        <v>13</v>
      </c>
      <c r="C76" s="26" t="s">
        <v>14</v>
      </c>
      <c r="D76" s="27">
        <f t="shared" si="28"/>
        <v>598061</v>
      </c>
      <c r="E76" s="27">
        <f t="shared" si="28"/>
        <v>497592.37999999995</v>
      </c>
      <c r="F76" s="27">
        <f t="shared" si="28"/>
        <v>27859</v>
      </c>
      <c r="G76" s="143">
        <f t="shared" si="25"/>
        <v>4.6582204825260298</v>
      </c>
      <c r="H76" s="27">
        <f t="shared" si="28"/>
        <v>625920</v>
      </c>
    </row>
    <row r="77" spans="1:8" x14ac:dyDescent="0.25">
      <c r="A77" s="28" t="s">
        <v>15</v>
      </c>
      <c r="B77" s="28" t="s">
        <v>16</v>
      </c>
      <c r="C77" s="29" t="s">
        <v>17</v>
      </c>
      <c r="D77" s="30">
        <f>D78+D206</f>
        <v>598061</v>
      </c>
      <c r="E77" s="30">
        <f>E78+E206</f>
        <v>497592.37999999995</v>
      </c>
      <c r="F77" s="30">
        <f>F78+F206</f>
        <v>27859</v>
      </c>
      <c r="G77" s="144">
        <f t="shared" si="25"/>
        <v>4.6582204825260298</v>
      </c>
      <c r="H77" s="30">
        <f>H78+H206</f>
        <v>625920</v>
      </c>
    </row>
    <row r="78" spans="1:8" ht="24" x14ac:dyDescent="0.25">
      <c r="A78" s="34" t="s">
        <v>18</v>
      </c>
      <c r="B78" s="34" t="s">
        <v>25</v>
      </c>
      <c r="C78" s="35" t="s">
        <v>24</v>
      </c>
      <c r="D78" s="36">
        <f>D79+D102+D110+D175+D192</f>
        <v>586583</v>
      </c>
      <c r="E78" s="36">
        <f>E79+E102+E110+E175+E192</f>
        <v>491770.00999999995</v>
      </c>
      <c r="F78" s="36">
        <f>F79+F102+F110+F175+F192</f>
        <v>29837</v>
      </c>
      <c r="G78" s="146">
        <f t="shared" si="25"/>
        <v>5.0865776880680142</v>
      </c>
      <c r="H78" s="36">
        <f>H79+H102+H110+H175+H192</f>
        <v>616420</v>
      </c>
    </row>
    <row r="79" spans="1:8" x14ac:dyDescent="0.25">
      <c r="A79" s="123" t="s">
        <v>19</v>
      </c>
      <c r="B79" s="123" t="s">
        <v>26</v>
      </c>
      <c r="C79" s="124" t="s">
        <v>27</v>
      </c>
      <c r="D79" s="125">
        <f>D80</f>
        <v>376878</v>
      </c>
      <c r="E79" s="125">
        <f t="shared" ref="E79:H79" si="29">E80</f>
        <v>315051.65999999997</v>
      </c>
      <c r="F79" s="125">
        <f t="shared" si="29"/>
        <v>21010</v>
      </c>
      <c r="G79" s="147">
        <f t="shared" si="25"/>
        <v>5.5747483270448264</v>
      </c>
      <c r="H79" s="125">
        <f t="shared" si="29"/>
        <v>397888</v>
      </c>
    </row>
    <row r="80" spans="1:8" x14ac:dyDescent="0.25">
      <c r="A80" s="129" t="s">
        <v>28</v>
      </c>
      <c r="B80" s="129" t="s">
        <v>29</v>
      </c>
      <c r="C80" s="130" t="s">
        <v>24</v>
      </c>
      <c r="D80" s="131">
        <f>D81+D98</f>
        <v>376878</v>
      </c>
      <c r="E80" s="131">
        <f t="shared" ref="E80:H80" si="30">E81+E98</f>
        <v>315051.65999999997</v>
      </c>
      <c r="F80" s="131">
        <f t="shared" si="30"/>
        <v>21010</v>
      </c>
      <c r="G80" s="148">
        <f t="shared" si="25"/>
        <v>5.5747483270448264</v>
      </c>
      <c r="H80" s="131">
        <f t="shared" si="30"/>
        <v>397888</v>
      </c>
    </row>
    <row r="81" spans="1:8" x14ac:dyDescent="0.25">
      <c r="A81" s="37" t="s">
        <v>0</v>
      </c>
      <c r="B81" s="37" t="s">
        <v>20</v>
      </c>
      <c r="C81" s="38" t="s">
        <v>21</v>
      </c>
      <c r="D81" s="39">
        <f>D82+D87+D95</f>
        <v>359182</v>
      </c>
      <c r="E81" s="39">
        <f t="shared" ref="E81:H81" si="31">E82+E87+E95</f>
        <v>298829.95999999996</v>
      </c>
      <c r="F81" s="39">
        <f t="shared" si="31"/>
        <v>21009</v>
      </c>
      <c r="G81" s="115">
        <f t="shared" si="25"/>
        <v>5.8491238425088117</v>
      </c>
      <c r="H81" s="39">
        <f t="shared" si="31"/>
        <v>380191</v>
      </c>
    </row>
    <row r="82" spans="1:8" x14ac:dyDescent="0.25">
      <c r="A82" s="41" t="s">
        <v>0</v>
      </c>
      <c r="B82" s="41" t="s">
        <v>30</v>
      </c>
      <c r="C82" s="42" t="s">
        <v>31</v>
      </c>
      <c r="D82" s="39">
        <f>D83+D85</f>
        <v>354290</v>
      </c>
      <c r="E82" s="39">
        <f t="shared" ref="E82:H82" si="32">E83+E85</f>
        <v>297240</v>
      </c>
      <c r="F82" s="39">
        <f t="shared" si="32"/>
        <v>24310</v>
      </c>
      <c r="G82" s="115">
        <f t="shared" ref="G82:G145" si="33">F82/D82*100</f>
        <v>6.861610545033729</v>
      </c>
      <c r="H82" s="39">
        <f t="shared" si="32"/>
        <v>378600</v>
      </c>
    </row>
    <row r="83" spans="1:8" x14ac:dyDescent="0.25">
      <c r="A83" s="41" t="s">
        <v>0</v>
      </c>
      <c r="B83" s="41" t="s">
        <v>32</v>
      </c>
      <c r="C83" s="42" t="s">
        <v>33</v>
      </c>
      <c r="D83" s="39">
        <f t="shared" ref="D83:H83" si="34">D84</f>
        <v>354290</v>
      </c>
      <c r="E83" s="39">
        <f t="shared" si="34"/>
        <v>297240</v>
      </c>
      <c r="F83" s="39">
        <f t="shared" si="34"/>
        <v>10010</v>
      </c>
      <c r="G83" s="115">
        <f t="shared" si="33"/>
        <v>2.825369047955065</v>
      </c>
      <c r="H83" s="39">
        <f t="shared" si="34"/>
        <v>364300</v>
      </c>
    </row>
    <row r="84" spans="1:8" x14ac:dyDescent="0.25">
      <c r="A84" s="43" t="s">
        <v>34</v>
      </c>
      <c r="B84" s="43" t="s">
        <v>35</v>
      </c>
      <c r="C84" s="44" t="s">
        <v>36</v>
      </c>
      <c r="D84" s="45">
        <v>354290</v>
      </c>
      <c r="E84" s="45">
        <v>297240</v>
      </c>
      <c r="F84" s="45">
        <f>H84-D84</f>
        <v>10010</v>
      </c>
      <c r="G84" s="115">
        <f t="shared" si="33"/>
        <v>2.825369047955065</v>
      </c>
      <c r="H84" s="45">
        <v>364300</v>
      </c>
    </row>
    <row r="85" spans="1:8" x14ac:dyDescent="0.25">
      <c r="A85" s="43"/>
      <c r="B85" s="104">
        <v>312</v>
      </c>
      <c r="C85" s="105" t="s">
        <v>82</v>
      </c>
      <c r="D85" s="106">
        <f>D86</f>
        <v>0</v>
      </c>
      <c r="E85" s="106">
        <f t="shared" ref="E85:H85" si="35">E86</f>
        <v>0</v>
      </c>
      <c r="F85" s="106">
        <f t="shared" si="35"/>
        <v>14300</v>
      </c>
      <c r="G85" s="115" t="s">
        <v>285</v>
      </c>
      <c r="H85" s="106">
        <f t="shared" si="35"/>
        <v>14300</v>
      </c>
    </row>
    <row r="86" spans="1:8" x14ac:dyDescent="0.25">
      <c r="A86" s="43"/>
      <c r="B86" s="43">
        <v>3121</v>
      </c>
      <c r="C86" s="92" t="s">
        <v>82</v>
      </c>
      <c r="D86" s="45">
        <v>0</v>
      </c>
      <c r="E86" s="45">
        <v>0</v>
      </c>
      <c r="F86" s="45">
        <f>H86-D86</f>
        <v>14300</v>
      </c>
      <c r="G86" s="115" t="s">
        <v>285</v>
      </c>
      <c r="H86" s="45">
        <v>14300</v>
      </c>
    </row>
    <row r="87" spans="1:8" x14ac:dyDescent="0.25">
      <c r="A87" s="41" t="s">
        <v>0</v>
      </c>
      <c r="B87" s="41" t="s">
        <v>37</v>
      </c>
      <c r="C87" s="42" t="s">
        <v>38</v>
      </c>
      <c r="D87" s="39">
        <f>D88+D91+D93</f>
        <v>4646</v>
      </c>
      <c r="E87" s="39">
        <f t="shared" ref="E87:H87" si="36">E88+E91+E93</f>
        <v>1327.23</v>
      </c>
      <c r="F87" s="39">
        <f t="shared" si="36"/>
        <v>-3318</v>
      </c>
      <c r="G87" s="115">
        <f t="shared" si="33"/>
        <v>-71.416272061988806</v>
      </c>
      <c r="H87" s="39">
        <f t="shared" si="36"/>
        <v>1328</v>
      </c>
    </row>
    <row r="88" spans="1:8" x14ac:dyDescent="0.25">
      <c r="A88" s="41" t="s">
        <v>0</v>
      </c>
      <c r="B88" s="41" t="s">
        <v>39</v>
      </c>
      <c r="C88" s="42" t="s">
        <v>40</v>
      </c>
      <c r="D88" s="39">
        <f>D89+D90</f>
        <v>2257</v>
      </c>
      <c r="E88" s="39">
        <f t="shared" ref="E88:H88" si="37">E89+E90</f>
        <v>0</v>
      </c>
      <c r="F88" s="39">
        <f t="shared" si="37"/>
        <v>-2257</v>
      </c>
      <c r="G88" s="115">
        <f t="shared" si="33"/>
        <v>-100</v>
      </c>
      <c r="H88" s="39">
        <f t="shared" si="37"/>
        <v>0</v>
      </c>
    </row>
    <row r="89" spans="1:8" x14ac:dyDescent="0.25">
      <c r="A89" s="43" t="s">
        <v>41</v>
      </c>
      <c r="B89" s="43" t="s">
        <v>42</v>
      </c>
      <c r="C89" s="44" t="s">
        <v>43</v>
      </c>
      <c r="D89" s="45">
        <v>930</v>
      </c>
      <c r="E89" s="45"/>
      <c r="F89" s="45">
        <f>H89-D89</f>
        <v>-930</v>
      </c>
      <c r="G89" s="115">
        <f t="shared" si="33"/>
        <v>-100</v>
      </c>
      <c r="H89" s="45">
        <v>0</v>
      </c>
    </row>
    <row r="90" spans="1:8" x14ac:dyDescent="0.25">
      <c r="A90" s="43" t="s">
        <v>44</v>
      </c>
      <c r="B90" s="43" t="s">
        <v>45</v>
      </c>
      <c r="C90" s="44" t="s">
        <v>46</v>
      </c>
      <c r="D90" s="45">
        <v>1327</v>
      </c>
      <c r="E90" s="45"/>
      <c r="F90" s="45">
        <f>H90-D90</f>
        <v>-1327</v>
      </c>
      <c r="G90" s="115">
        <f t="shared" si="33"/>
        <v>-100</v>
      </c>
      <c r="H90" s="45">
        <v>0</v>
      </c>
    </row>
    <row r="91" spans="1:8" x14ac:dyDescent="0.25">
      <c r="A91" s="41" t="s">
        <v>0</v>
      </c>
      <c r="B91" s="41" t="s">
        <v>47</v>
      </c>
      <c r="C91" s="42" t="s">
        <v>48</v>
      </c>
      <c r="D91" s="39">
        <f>D92</f>
        <v>2389</v>
      </c>
      <c r="E91" s="39">
        <f t="shared" ref="E91:H91" si="38">E92</f>
        <v>0</v>
      </c>
      <c r="F91" s="39">
        <f t="shared" si="38"/>
        <v>-2389</v>
      </c>
      <c r="G91" s="115">
        <f t="shared" si="33"/>
        <v>-100</v>
      </c>
      <c r="H91" s="39">
        <f t="shared" si="38"/>
        <v>0</v>
      </c>
    </row>
    <row r="92" spans="1:8" x14ac:dyDescent="0.25">
      <c r="A92" s="43" t="s">
        <v>49</v>
      </c>
      <c r="B92" s="43" t="s">
        <v>50</v>
      </c>
      <c r="C92" s="44" t="s">
        <v>51</v>
      </c>
      <c r="D92" s="45">
        <v>2389</v>
      </c>
      <c r="E92" s="45"/>
      <c r="F92" s="45">
        <f>H92-D92</f>
        <v>-2389</v>
      </c>
      <c r="G92" s="115">
        <f t="shared" si="33"/>
        <v>-100</v>
      </c>
      <c r="H92" s="45">
        <v>0</v>
      </c>
    </row>
    <row r="93" spans="1:8" x14ac:dyDescent="0.25">
      <c r="A93" s="43"/>
      <c r="B93" s="104">
        <v>329</v>
      </c>
      <c r="C93" s="105" t="s">
        <v>162</v>
      </c>
      <c r="D93" s="106">
        <f>D94</f>
        <v>0</v>
      </c>
      <c r="E93" s="106">
        <f t="shared" ref="E93:H93" si="39">E94</f>
        <v>1327.23</v>
      </c>
      <c r="F93" s="106">
        <f t="shared" si="39"/>
        <v>1328</v>
      </c>
      <c r="G93" s="115" t="s">
        <v>285</v>
      </c>
      <c r="H93" s="106">
        <f t="shared" si="39"/>
        <v>1328</v>
      </c>
    </row>
    <row r="94" spans="1:8" x14ac:dyDescent="0.25">
      <c r="A94" s="43"/>
      <c r="B94" s="43">
        <v>3293</v>
      </c>
      <c r="C94" s="92" t="s">
        <v>327</v>
      </c>
      <c r="D94" s="45">
        <v>0</v>
      </c>
      <c r="E94" s="45">
        <v>1327.23</v>
      </c>
      <c r="F94" s="45">
        <f>H94-D94</f>
        <v>1328</v>
      </c>
      <c r="G94" s="115" t="s">
        <v>285</v>
      </c>
      <c r="H94" s="45">
        <v>1328</v>
      </c>
    </row>
    <row r="95" spans="1:8" x14ac:dyDescent="0.25">
      <c r="A95" s="41" t="s">
        <v>0</v>
      </c>
      <c r="B95" s="41" t="s">
        <v>52</v>
      </c>
      <c r="C95" s="42" t="s">
        <v>53</v>
      </c>
      <c r="D95" s="39">
        <f t="shared" ref="D95:H96" si="40">D96</f>
        <v>246</v>
      </c>
      <c r="E95" s="39">
        <f t="shared" si="40"/>
        <v>262.73</v>
      </c>
      <c r="F95" s="39">
        <f t="shared" si="40"/>
        <v>17</v>
      </c>
      <c r="G95" s="115">
        <f t="shared" si="33"/>
        <v>6.9105691056910574</v>
      </c>
      <c r="H95" s="39">
        <f t="shared" si="40"/>
        <v>263</v>
      </c>
    </row>
    <row r="96" spans="1:8" x14ac:dyDescent="0.25">
      <c r="A96" s="41" t="s">
        <v>0</v>
      </c>
      <c r="B96" s="41" t="s">
        <v>54</v>
      </c>
      <c r="C96" s="42" t="s">
        <v>55</v>
      </c>
      <c r="D96" s="39">
        <f t="shared" si="40"/>
        <v>246</v>
      </c>
      <c r="E96" s="39">
        <f t="shared" si="40"/>
        <v>262.73</v>
      </c>
      <c r="F96" s="39">
        <f t="shared" si="40"/>
        <v>17</v>
      </c>
      <c r="G96" s="115">
        <f t="shared" si="33"/>
        <v>6.9105691056910574</v>
      </c>
      <c r="H96" s="39">
        <f t="shared" si="40"/>
        <v>263</v>
      </c>
    </row>
    <row r="97" spans="1:8" x14ac:dyDescent="0.25">
      <c r="A97" s="43" t="s">
        <v>56</v>
      </c>
      <c r="B97" s="43" t="s">
        <v>57</v>
      </c>
      <c r="C97" s="44" t="s">
        <v>58</v>
      </c>
      <c r="D97" s="45">
        <v>246</v>
      </c>
      <c r="E97" s="45">
        <v>262.73</v>
      </c>
      <c r="F97" s="45">
        <f>H97-D97</f>
        <v>17</v>
      </c>
      <c r="G97" s="115">
        <f t="shared" si="33"/>
        <v>6.9105691056910574</v>
      </c>
      <c r="H97" s="45">
        <v>263</v>
      </c>
    </row>
    <row r="98" spans="1:8" x14ac:dyDescent="0.25">
      <c r="A98" s="37" t="s">
        <v>0</v>
      </c>
      <c r="B98" s="37" t="s">
        <v>59</v>
      </c>
      <c r="C98" s="38" t="s">
        <v>60</v>
      </c>
      <c r="D98" s="40">
        <f t="shared" ref="D98:H100" si="41">D99</f>
        <v>17696</v>
      </c>
      <c r="E98" s="40">
        <f t="shared" si="41"/>
        <v>16221.7</v>
      </c>
      <c r="F98" s="40">
        <f t="shared" si="41"/>
        <v>1</v>
      </c>
      <c r="G98" s="115">
        <f t="shared" si="33"/>
        <v>5.650994575045208E-3</v>
      </c>
      <c r="H98" s="40">
        <f t="shared" si="41"/>
        <v>17697</v>
      </c>
    </row>
    <row r="99" spans="1:8" x14ac:dyDescent="0.25">
      <c r="A99" s="41" t="s">
        <v>0</v>
      </c>
      <c r="B99" s="41" t="s">
        <v>61</v>
      </c>
      <c r="C99" s="42" t="s">
        <v>62</v>
      </c>
      <c r="D99" s="39">
        <f t="shared" si="41"/>
        <v>17696</v>
      </c>
      <c r="E99" s="39">
        <f t="shared" si="41"/>
        <v>16221.7</v>
      </c>
      <c r="F99" s="39">
        <f t="shared" si="41"/>
        <v>1</v>
      </c>
      <c r="G99" s="115">
        <f t="shared" si="33"/>
        <v>5.650994575045208E-3</v>
      </c>
      <c r="H99" s="39">
        <f t="shared" si="41"/>
        <v>17697</v>
      </c>
    </row>
    <row r="100" spans="1:8" ht="24" x14ac:dyDescent="0.25">
      <c r="A100" s="41" t="s">
        <v>0</v>
      </c>
      <c r="B100" s="41" t="s">
        <v>63</v>
      </c>
      <c r="C100" s="42" t="s">
        <v>64</v>
      </c>
      <c r="D100" s="39">
        <f t="shared" si="41"/>
        <v>17696</v>
      </c>
      <c r="E100" s="39">
        <f t="shared" si="41"/>
        <v>16221.7</v>
      </c>
      <c r="F100" s="39">
        <f t="shared" si="41"/>
        <v>1</v>
      </c>
      <c r="G100" s="115">
        <f t="shared" si="33"/>
        <v>5.650994575045208E-3</v>
      </c>
      <c r="H100" s="39">
        <f t="shared" si="41"/>
        <v>17697</v>
      </c>
    </row>
    <row r="101" spans="1:8" x14ac:dyDescent="0.25">
      <c r="A101" s="43" t="s">
        <v>65</v>
      </c>
      <c r="B101" s="43" t="s">
        <v>66</v>
      </c>
      <c r="C101" s="44" t="s">
        <v>67</v>
      </c>
      <c r="D101" s="45">
        <v>17696</v>
      </c>
      <c r="E101" s="45">
        <v>16221.7</v>
      </c>
      <c r="F101" s="45">
        <f>H101-D101</f>
        <v>1</v>
      </c>
      <c r="G101" s="115">
        <f t="shared" si="33"/>
        <v>5.650994575045208E-3</v>
      </c>
      <c r="H101" s="45">
        <v>17697</v>
      </c>
    </row>
    <row r="102" spans="1:8" x14ac:dyDescent="0.25">
      <c r="A102" s="123" t="s">
        <v>19</v>
      </c>
      <c r="B102" s="123" t="s">
        <v>68</v>
      </c>
      <c r="C102" s="124" t="s">
        <v>69</v>
      </c>
      <c r="D102" s="125">
        <f t="shared" ref="D102:H105" si="42">D103</f>
        <v>398</v>
      </c>
      <c r="E102" s="125">
        <f t="shared" si="42"/>
        <v>637.44000000000005</v>
      </c>
      <c r="F102" s="125">
        <f t="shared" si="42"/>
        <v>602</v>
      </c>
      <c r="G102" s="149">
        <f t="shared" si="33"/>
        <v>151.25628140703517</v>
      </c>
      <c r="H102" s="125">
        <f t="shared" si="42"/>
        <v>1000</v>
      </c>
    </row>
    <row r="103" spans="1:8" x14ac:dyDescent="0.25">
      <c r="A103" s="129" t="s">
        <v>28</v>
      </c>
      <c r="B103" s="129" t="s">
        <v>29</v>
      </c>
      <c r="C103" s="130" t="s">
        <v>24</v>
      </c>
      <c r="D103" s="131">
        <f t="shared" si="42"/>
        <v>398</v>
      </c>
      <c r="E103" s="131">
        <f t="shared" si="42"/>
        <v>637.44000000000005</v>
      </c>
      <c r="F103" s="131">
        <f t="shared" si="42"/>
        <v>602</v>
      </c>
      <c r="G103" s="150">
        <f t="shared" si="33"/>
        <v>151.25628140703517</v>
      </c>
      <c r="H103" s="131">
        <f t="shared" si="42"/>
        <v>1000</v>
      </c>
    </row>
    <row r="104" spans="1:8" x14ac:dyDescent="0.25">
      <c r="A104" s="37" t="s">
        <v>0</v>
      </c>
      <c r="B104" s="37" t="s">
        <v>20</v>
      </c>
      <c r="C104" s="38" t="s">
        <v>21</v>
      </c>
      <c r="D104" s="40">
        <f t="shared" si="42"/>
        <v>398</v>
      </c>
      <c r="E104" s="40">
        <f t="shared" si="42"/>
        <v>637.44000000000005</v>
      </c>
      <c r="F104" s="40">
        <f t="shared" si="42"/>
        <v>602</v>
      </c>
      <c r="G104" s="115">
        <f t="shared" si="33"/>
        <v>151.25628140703517</v>
      </c>
      <c r="H104" s="40">
        <f t="shared" si="42"/>
        <v>1000</v>
      </c>
    </row>
    <row r="105" spans="1:8" x14ac:dyDescent="0.25">
      <c r="A105" s="41" t="s">
        <v>0</v>
      </c>
      <c r="B105" s="41" t="s">
        <v>37</v>
      </c>
      <c r="C105" s="42" t="s">
        <v>38</v>
      </c>
      <c r="D105" s="39">
        <f t="shared" si="42"/>
        <v>398</v>
      </c>
      <c r="E105" s="39">
        <f t="shared" si="42"/>
        <v>637.44000000000005</v>
      </c>
      <c r="F105" s="39">
        <f t="shared" si="42"/>
        <v>602</v>
      </c>
      <c r="G105" s="115">
        <f t="shared" si="33"/>
        <v>151.25628140703517</v>
      </c>
      <c r="H105" s="39">
        <f t="shared" si="42"/>
        <v>1000</v>
      </c>
    </row>
    <row r="106" spans="1:8" x14ac:dyDescent="0.25">
      <c r="A106" s="41" t="s">
        <v>0</v>
      </c>
      <c r="B106" s="41" t="s">
        <v>39</v>
      </c>
      <c r="C106" s="42" t="s">
        <v>40</v>
      </c>
      <c r="D106" s="39">
        <f>D107+D108+D109</f>
        <v>398</v>
      </c>
      <c r="E106" s="39">
        <f t="shared" ref="E106:H106" si="43">E107+E108+E109</f>
        <v>637.44000000000005</v>
      </c>
      <c r="F106" s="39">
        <f t="shared" si="43"/>
        <v>602</v>
      </c>
      <c r="G106" s="115">
        <f t="shared" si="33"/>
        <v>151.25628140703517</v>
      </c>
      <c r="H106" s="39">
        <f t="shared" si="43"/>
        <v>1000</v>
      </c>
    </row>
    <row r="107" spans="1:8" x14ac:dyDescent="0.25">
      <c r="A107" s="43" t="s">
        <v>70</v>
      </c>
      <c r="B107" s="43" t="s">
        <v>71</v>
      </c>
      <c r="C107" s="86" t="s">
        <v>251</v>
      </c>
      <c r="D107" s="87">
        <v>318</v>
      </c>
      <c r="E107" s="87">
        <v>637.44000000000005</v>
      </c>
      <c r="F107" s="87">
        <f>H107-D107</f>
        <v>482</v>
      </c>
      <c r="G107" s="115">
        <f t="shared" si="33"/>
        <v>151.57232704402517</v>
      </c>
      <c r="H107" s="87">
        <v>800</v>
      </c>
    </row>
    <row r="108" spans="1:8" x14ac:dyDescent="0.25">
      <c r="A108" s="43" t="s">
        <v>73</v>
      </c>
      <c r="B108" s="43" t="s">
        <v>74</v>
      </c>
      <c r="C108" s="44" t="s">
        <v>75</v>
      </c>
      <c r="D108" s="45">
        <v>40</v>
      </c>
      <c r="E108" s="45">
        <v>0</v>
      </c>
      <c r="F108" s="87">
        <f t="shared" ref="F108:F109" si="44">H108-D108</f>
        <v>60</v>
      </c>
      <c r="G108" s="115">
        <f t="shared" si="33"/>
        <v>150</v>
      </c>
      <c r="H108" s="45">
        <v>100</v>
      </c>
    </row>
    <row r="109" spans="1:8" x14ac:dyDescent="0.25">
      <c r="A109" s="43" t="s">
        <v>76</v>
      </c>
      <c r="B109" s="43" t="s">
        <v>74</v>
      </c>
      <c r="C109" s="44" t="s">
        <v>77</v>
      </c>
      <c r="D109" s="45">
        <v>40</v>
      </c>
      <c r="E109" s="45">
        <v>0</v>
      </c>
      <c r="F109" s="87">
        <f t="shared" si="44"/>
        <v>60</v>
      </c>
      <c r="G109" s="115">
        <f t="shared" si="33"/>
        <v>150</v>
      </c>
      <c r="H109" s="45">
        <v>100</v>
      </c>
    </row>
    <row r="110" spans="1:8" x14ac:dyDescent="0.25">
      <c r="A110" s="123" t="s">
        <v>19</v>
      </c>
      <c r="B110" s="123" t="s">
        <v>78</v>
      </c>
      <c r="C110" s="124" t="s">
        <v>79</v>
      </c>
      <c r="D110" s="125">
        <f>D111</f>
        <v>203996</v>
      </c>
      <c r="E110" s="125">
        <f t="shared" ref="E110:H110" si="45">E111</f>
        <v>168067.15999999997</v>
      </c>
      <c r="F110" s="125">
        <f t="shared" si="45"/>
        <v>2536</v>
      </c>
      <c r="G110" s="149">
        <f t="shared" si="33"/>
        <v>1.2431616306202082</v>
      </c>
      <c r="H110" s="125">
        <f t="shared" si="45"/>
        <v>206532</v>
      </c>
    </row>
    <row r="111" spans="1:8" x14ac:dyDescent="0.25">
      <c r="A111" s="129" t="s">
        <v>28</v>
      </c>
      <c r="B111" s="129" t="s">
        <v>29</v>
      </c>
      <c r="C111" s="130" t="s">
        <v>24</v>
      </c>
      <c r="D111" s="131">
        <f>D112+D169</f>
        <v>203996</v>
      </c>
      <c r="E111" s="131">
        <f t="shared" ref="E111:H111" si="46">E112+E169</f>
        <v>168067.15999999997</v>
      </c>
      <c r="F111" s="131">
        <f t="shared" si="46"/>
        <v>2536</v>
      </c>
      <c r="G111" s="150">
        <f t="shared" si="33"/>
        <v>1.2431616306202082</v>
      </c>
      <c r="H111" s="131">
        <f t="shared" si="46"/>
        <v>206532</v>
      </c>
    </row>
    <row r="112" spans="1:8" x14ac:dyDescent="0.25">
      <c r="A112" s="37" t="s">
        <v>0</v>
      </c>
      <c r="B112" s="37" t="s">
        <v>20</v>
      </c>
      <c r="C112" s="38" t="s">
        <v>21</v>
      </c>
      <c r="D112" s="40">
        <f>D113+D120+D165</f>
        <v>203067</v>
      </c>
      <c r="E112" s="40">
        <f t="shared" ref="E112:H112" si="47">E113+E120+E165</f>
        <v>163903.15999999997</v>
      </c>
      <c r="F112" s="40">
        <f t="shared" si="47"/>
        <v>-805</v>
      </c>
      <c r="G112" s="115">
        <f t="shared" si="33"/>
        <v>-0.39642088571752182</v>
      </c>
      <c r="H112" s="40">
        <f t="shared" si="47"/>
        <v>202262</v>
      </c>
    </row>
    <row r="113" spans="1:9" x14ac:dyDescent="0.25">
      <c r="A113" s="41" t="s">
        <v>0</v>
      </c>
      <c r="B113" s="41" t="s">
        <v>30</v>
      </c>
      <c r="C113" s="42" t="s">
        <v>31</v>
      </c>
      <c r="D113" s="39">
        <f>D114+D116+D118</f>
        <v>124733</v>
      </c>
      <c r="E113" s="39">
        <f t="shared" ref="E113:H113" si="48">E114+E116+E118</f>
        <v>85626</v>
      </c>
      <c r="F113" s="39">
        <f t="shared" si="48"/>
        <v>-22820</v>
      </c>
      <c r="G113" s="115">
        <f t="shared" si="33"/>
        <v>-18.295078287221507</v>
      </c>
      <c r="H113" s="39">
        <f t="shared" si="48"/>
        <v>101913</v>
      </c>
    </row>
    <row r="114" spans="1:9" x14ac:dyDescent="0.25">
      <c r="A114" s="41" t="s">
        <v>0</v>
      </c>
      <c r="B114" s="41" t="s">
        <v>32</v>
      </c>
      <c r="C114" s="42" t="s">
        <v>33</v>
      </c>
      <c r="D114" s="39">
        <f>D115</f>
        <v>43613</v>
      </c>
      <c r="E114" s="39">
        <f t="shared" ref="E114:H114" si="49">E115</f>
        <v>27037.01</v>
      </c>
      <c r="F114" s="39">
        <f t="shared" si="49"/>
        <v>-12190</v>
      </c>
      <c r="G114" s="115">
        <f t="shared" si="33"/>
        <v>-27.950381766904364</v>
      </c>
      <c r="H114" s="39">
        <f t="shared" si="49"/>
        <v>31423</v>
      </c>
    </row>
    <row r="115" spans="1:9" x14ac:dyDescent="0.25">
      <c r="A115" s="43" t="s">
        <v>80</v>
      </c>
      <c r="B115" s="43" t="s">
        <v>35</v>
      </c>
      <c r="C115" s="44" t="s">
        <v>36</v>
      </c>
      <c r="D115" s="45">
        <v>43613</v>
      </c>
      <c r="E115" s="45">
        <v>27037.01</v>
      </c>
      <c r="F115" s="45">
        <f>H115-D115</f>
        <v>-12190</v>
      </c>
      <c r="G115" s="115">
        <f t="shared" si="33"/>
        <v>-27.950381766904364</v>
      </c>
      <c r="H115" s="45">
        <v>31423</v>
      </c>
      <c r="I115" t="s">
        <v>285</v>
      </c>
    </row>
    <row r="116" spans="1:9" x14ac:dyDescent="0.25">
      <c r="A116" s="41" t="s">
        <v>0</v>
      </c>
      <c r="B116" s="41" t="s">
        <v>81</v>
      </c>
      <c r="C116" s="42" t="s">
        <v>82</v>
      </c>
      <c r="D116" s="39">
        <f>D117</f>
        <v>15529</v>
      </c>
      <c r="E116" s="39">
        <f t="shared" ref="E116:H116" si="50">E117</f>
        <v>15207.22</v>
      </c>
      <c r="F116" s="39">
        <f t="shared" si="50"/>
        <v>-39</v>
      </c>
      <c r="G116" s="115">
        <f t="shared" si="33"/>
        <v>-0.25114302273166333</v>
      </c>
      <c r="H116" s="39">
        <f t="shared" si="50"/>
        <v>15490</v>
      </c>
    </row>
    <row r="117" spans="1:9" x14ac:dyDescent="0.25">
      <c r="A117" s="43" t="s">
        <v>83</v>
      </c>
      <c r="B117" s="43" t="s">
        <v>84</v>
      </c>
      <c r="C117" s="44" t="s">
        <v>82</v>
      </c>
      <c r="D117" s="45">
        <v>15529</v>
      </c>
      <c r="E117" s="45">
        <v>15207.22</v>
      </c>
      <c r="F117" s="45">
        <f>H117-D117</f>
        <v>-39</v>
      </c>
      <c r="G117" s="115">
        <f t="shared" si="33"/>
        <v>-0.25114302273166333</v>
      </c>
      <c r="H117" s="45">
        <v>15490</v>
      </c>
    </row>
    <row r="118" spans="1:9" x14ac:dyDescent="0.25">
      <c r="A118" s="41" t="s">
        <v>0</v>
      </c>
      <c r="B118" s="41" t="s">
        <v>85</v>
      </c>
      <c r="C118" s="42" t="s">
        <v>86</v>
      </c>
      <c r="D118" s="39">
        <f>D119</f>
        <v>65591</v>
      </c>
      <c r="E118" s="39">
        <f t="shared" ref="E118:H118" si="51">E119</f>
        <v>43381.77</v>
      </c>
      <c r="F118" s="39">
        <f t="shared" si="51"/>
        <v>-10591</v>
      </c>
      <c r="G118" s="115">
        <f t="shared" si="33"/>
        <v>-16.147032367245508</v>
      </c>
      <c r="H118" s="39">
        <f t="shared" si="51"/>
        <v>55000</v>
      </c>
    </row>
    <row r="119" spans="1:9" x14ac:dyDescent="0.25">
      <c r="A119" s="43" t="s">
        <v>87</v>
      </c>
      <c r="B119" s="43" t="s">
        <v>88</v>
      </c>
      <c r="C119" s="44" t="s">
        <v>89</v>
      </c>
      <c r="D119" s="45">
        <v>65591</v>
      </c>
      <c r="E119" s="45">
        <v>43381.77</v>
      </c>
      <c r="F119" s="45">
        <f>H119-D119</f>
        <v>-10591</v>
      </c>
      <c r="G119" s="115">
        <f t="shared" si="33"/>
        <v>-16.147032367245508</v>
      </c>
      <c r="H119" s="45">
        <v>55000</v>
      </c>
      <c r="I119" t="s">
        <v>285</v>
      </c>
    </row>
    <row r="120" spans="1:9" x14ac:dyDescent="0.25">
      <c r="A120" s="41" t="s">
        <v>0</v>
      </c>
      <c r="B120" s="41" t="s">
        <v>37</v>
      </c>
      <c r="C120" s="42" t="s">
        <v>38</v>
      </c>
      <c r="D120" s="39">
        <f>D121+D126+D143+D160</f>
        <v>76906</v>
      </c>
      <c r="E120" s="39">
        <f t="shared" ref="E120:H120" si="52">E121+E126+E143+E160</f>
        <v>77333.919999999998</v>
      </c>
      <c r="F120" s="39">
        <f t="shared" si="52"/>
        <v>22043</v>
      </c>
      <c r="G120" s="115">
        <f t="shared" si="33"/>
        <v>28.66226302239097</v>
      </c>
      <c r="H120" s="39">
        <f t="shared" si="52"/>
        <v>98949</v>
      </c>
    </row>
    <row r="121" spans="1:9" x14ac:dyDescent="0.25">
      <c r="A121" s="41" t="s">
        <v>0</v>
      </c>
      <c r="B121" s="41" t="s">
        <v>90</v>
      </c>
      <c r="C121" s="42" t="s">
        <v>91</v>
      </c>
      <c r="D121" s="39">
        <f>SUM(D122:D125)</f>
        <v>9224</v>
      </c>
      <c r="E121" s="39">
        <f t="shared" ref="E121:H121" si="53">SUM(E122:E125)</f>
        <v>8863.7099999999991</v>
      </c>
      <c r="F121" s="39">
        <f t="shared" si="53"/>
        <v>2403</v>
      </c>
      <c r="G121" s="115">
        <f t="shared" si="33"/>
        <v>26.051604509973981</v>
      </c>
      <c r="H121" s="39">
        <f t="shared" si="53"/>
        <v>11627</v>
      </c>
    </row>
    <row r="122" spans="1:9" x14ac:dyDescent="0.25">
      <c r="A122" s="43" t="s">
        <v>92</v>
      </c>
      <c r="B122" s="43" t="s">
        <v>93</v>
      </c>
      <c r="C122" s="86" t="s">
        <v>252</v>
      </c>
      <c r="D122" s="45">
        <v>1128</v>
      </c>
      <c r="E122" s="45">
        <v>395.72</v>
      </c>
      <c r="F122" s="45">
        <f>H122-D122</f>
        <v>-694</v>
      </c>
      <c r="G122" s="115">
        <f t="shared" si="33"/>
        <v>-61.524822695035461</v>
      </c>
      <c r="H122" s="45">
        <v>434</v>
      </c>
    </row>
    <row r="123" spans="1:9" x14ac:dyDescent="0.25">
      <c r="A123" s="43" t="s">
        <v>94</v>
      </c>
      <c r="B123" s="43" t="s">
        <v>95</v>
      </c>
      <c r="C123" s="44" t="s">
        <v>96</v>
      </c>
      <c r="D123" s="45">
        <v>7565</v>
      </c>
      <c r="E123" s="45">
        <v>7188.42</v>
      </c>
      <c r="F123" s="45">
        <f t="shared" ref="F123:F125" si="54">H123-D123</f>
        <v>2228</v>
      </c>
      <c r="G123" s="115">
        <f t="shared" si="33"/>
        <v>29.451421017845341</v>
      </c>
      <c r="H123" s="45">
        <v>9793</v>
      </c>
    </row>
    <row r="124" spans="1:9" x14ac:dyDescent="0.25">
      <c r="A124" s="43" t="s">
        <v>97</v>
      </c>
      <c r="B124" s="43" t="s">
        <v>98</v>
      </c>
      <c r="C124" s="44" t="s">
        <v>99</v>
      </c>
      <c r="D124" s="45">
        <v>398</v>
      </c>
      <c r="E124" s="45">
        <v>1164.6099999999999</v>
      </c>
      <c r="F124" s="45">
        <f t="shared" si="54"/>
        <v>852</v>
      </c>
      <c r="G124" s="115">
        <f t="shared" si="33"/>
        <v>214.07035175879398</v>
      </c>
      <c r="H124" s="45">
        <v>1250</v>
      </c>
    </row>
    <row r="125" spans="1:9" x14ac:dyDescent="0.25">
      <c r="A125" s="43" t="s">
        <v>100</v>
      </c>
      <c r="B125" s="43" t="s">
        <v>101</v>
      </c>
      <c r="C125" s="44" t="s">
        <v>102</v>
      </c>
      <c r="D125" s="45">
        <v>133</v>
      </c>
      <c r="E125" s="45">
        <v>114.96</v>
      </c>
      <c r="F125" s="45">
        <f t="shared" si="54"/>
        <v>17</v>
      </c>
      <c r="G125" s="115">
        <f t="shared" si="33"/>
        <v>12.781954887218044</v>
      </c>
      <c r="H125" s="45">
        <v>150</v>
      </c>
    </row>
    <row r="126" spans="1:9" x14ac:dyDescent="0.25">
      <c r="A126" s="41" t="s">
        <v>0</v>
      </c>
      <c r="B126" s="41" t="s">
        <v>39</v>
      </c>
      <c r="C126" s="42" t="s">
        <v>40</v>
      </c>
      <c r="D126" s="39">
        <f>SUM(D127:D142)</f>
        <v>56475</v>
      </c>
      <c r="E126" s="39">
        <f t="shared" ref="E126:H126" si="55">SUM(E127:E142)</f>
        <v>54427.3</v>
      </c>
      <c r="F126" s="39">
        <f t="shared" si="55"/>
        <v>13231</v>
      </c>
      <c r="G126" s="115">
        <f t="shared" si="33"/>
        <v>23.42806551571492</v>
      </c>
      <c r="H126" s="39">
        <f t="shared" si="55"/>
        <v>69706</v>
      </c>
    </row>
    <row r="127" spans="1:9" x14ac:dyDescent="0.25">
      <c r="A127" s="43" t="s">
        <v>103</v>
      </c>
      <c r="B127" s="43" t="s">
        <v>71</v>
      </c>
      <c r="C127" s="44" t="s">
        <v>104</v>
      </c>
      <c r="D127" s="45">
        <v>265</v>
      </c>
      <c r="E127" s="45">
        <v>101.09</v>
      </c>
      <c r="F127" s="45">
        <f>H127-D127</f>
        <v>19</v>
      </c>
      <c r="G127" s="115">
        <f t="shared" si="33"/>
        <v>7.1698113207547172</v>
      </c>
      <c r="H127" s="45">
        <v>284</v>
      </c>
    </row>
    <row r="128" spans="1:9" x14ac:dyDescent="0.25">
      <c r="A128" s="43" t="s">
        <v>105</v>
      </c>
      <c r="B128" s="43" t="s">
        <v>71</v>
      </c>
      <c r="C128" s="44" t="s">
        <v>106</v>
      </c>
      <c r="D128" s="45">
        <v>332</v>
      </c>
      <c r="E128" s="45">
        <v>90</v>
      </c>
      <c r="F128" s="45">
        <f t="shared" ref="F128:F142" si="56">H128-D128</f>
        <v>-198</v>
      </c>
      <c r="G128" s="115">
        <f t="shared" si="33"/>
        <v>-59.638554216867469</v>
      </c>
      <c r="H128" s="45">
        <v>134</v>
      </c>
    </row>
    <row r="129" spans="1:9" x14ac:dyDescent="0.25">
      <c r="A129" s="43" t="s">
        <v>107</v>
      </c>
      <c r="B129" s="43" t="s">
        <v>71</v>
      </c>
      <c r="C129" s="44" t="s">
        <v>108</v>
      </c>
      <c r="D129" s="45">
        <v>1327</v>
      </c>
      <c r="E129" s="45">
        <v>1526.26</v>
      </c>
      <c r="F129" s="45">
        <f t="shared" si="56"/>
        <v>473</v>
      </c>
      <c r="G129" s="115">
        <f t="shared" si="33"/>
        <v>35.644310474755088</v>
      </c>
      <c r="H129" s="45">
        <v>1800</v>
      </c>
      <c r="I129" t="s">
        <v>285</v>
      </c>
    </row>
    <row r="130" spans="1:9" x14ac:dyDescent="0.25">
      <c r="A130" s="43" t="s">
        <v>109</v>
      </c>
      <c r="B130" s="43" t="s">
        <v>71</v>
      </c>
      <c r="C130" s="44" t="s">
        <v>110</v>
      </c>
      <c r="D130" s="45">
        <v>1327</v>
      </c>
      <c r="E130" s="45">
        <v>1488.05</v>
      </c>
      <c r="F130" s="45">
        <f t="shared" si="56"/>
        <v>373</v>
      </c>
      <c r="G130" s="115">
        <f t="shared" si="33"/>
        <v>28.108515448379805</v>
      </c>
      <c r="H130" s="45">
        <v>1700</v>
      </c>
      <c r="I130" t="s">
        <v>285</v>
      </c>
    </row>
    <row r="131" spans="1:9" x14ac:dyDescent="0.25">
      <c r="A131" s="43" t="s">
        <v>111</v>
      </c>
      <c r="B131" s="43" t="s">
        <v>71</v>
      </c>
      <c r="C131" s="44" t="s">
        <v>112</v>
      </c>
      <c r="D131" s="45">
        <v>664</v>
      </c>
      <c r="E131" s="45">
        <v>390.67</v>
      </c>
      <c r="F131" s="45">
        <f t="shared" si="56"/>
        <v>-164</v>
      </c>
      <c r="G131" s="115">
        <f t="shared" si="33"/>
        <v>-24.69879518072289</v>
      </c>
      <c r="H131" s="45">
        <v>500</v>
      </c>
      <c r="I131" t="s">
        <v>285</v>
      </c>
    </row>
    <row r="132" spans="1:9" x14ac:dyDescent="0.25">
      <c r="A132" s="43" t="s">
        <v>113</v>
      </c>
      <c r="B132" s="43" t="s">
        <v>71</v>
      </c>
      <c r="C132" s="88" t="s">
        <v>254</v>
      </c>
      <c r="D132" s="87">
        <v>478</v>
      </c>
      <c r="E132" s="87">
        <v>750</v>
      </c>
      <c r="F132" s="45">
        <f t="shared" si="56"/>
        <v>320</v>
      </c>
      <c r="G132" s="115">
        <f t="shared" si="33"/>
        <v>66.945606694560666</v>
      </c>
      <c r="H132" s="87">
        <v>798</v>
      </c>
      <c r="I132" t="s">
        <v>285</v>
      </c>
    </row>
    <row r="133" spans="1:9" x14ac:dyDescent="0.25">
      <c r="A133" s="43" t="s">
        <v>114</v>
      </c>
      <c r="B133" s="43" t="s">
        <v>71</v>
      </c>
      <c r="C133" s="86" t="s">
        <v>253</v>
      </c>
      <c r="D133" s="89">
        <v>332</v>
      </c>
      <c r="E133" s="89">
        <v>422.38</v>
      </c>
      <c r="F133" s="45">
        <f t="shared" si="56"/>
        <v>118</v>
      </c>
      <c r="G133" s="115">
        <f t="shared" si="33"/>
        <v>35.542168674698793</v>
      </c>
      <c r="H133" s="89">
        <v>450</v>
      </c>
    </row>
    <row r="134" spans="1:9" x14ac:dyDescent="0.25">
      <c r="A134" s="43" t="s">
        <v>115</v>
      </c>
      <c r="B134" s="43" t="s">
        <v>71</v>
      </c>
      <c r="C134" s="44" t="s">
        <v>72</v>
      </c>
      <c r="D134" s="45">
        <v>199</v>
      </c>
      <c r="E134" s="45">
        <v>336.04</v>
      </c>
      <c r="F134" s="45">
        <f t="shared" si="56"/>
        <v>151</v>
      </c>
      <c r="G134" s="115">
        <f t="shared" si="33"/>
        <v>75.879396984924625</v>
      </c>
      <c r="H134" s="45">
        <v>350</v>
      </c>
    </row>
    <row r="135" spans="1:9" x14ac:dyDescent="0.25">
      <c r="A135" s="43" t="s">
        <v>116</v>
      </c>
      <c r="B135" s="43" t="s">
        <v>117</v>
      </c>
      <c r="C135" s="44" t="s">
        <v>118</v>
      </c>
      <c r="D135" s="45">
        <v>33181</v>
      </c>
      <c r="E135" s="45">
        <v>35152.93</v>
      </c>
      <c r="F135" s="45">
        <f t="shared" si="56"/>
        <v>10819</v>
      </c>
      <c r="G135" s="115">
        <f t="shared" si="33"/>
        <v>32.606009463247041</v>
      </c>
      <c r="H135" s="45">
        <v>44000</v>
      </c>
    </row>
    <row r="136" spans="1:9" x14ac:dyDescent="0.25">
      <c r="A136" s="43" t="s">
        <v>119</v>
      </c>
      <c r="B136" s="43" t="s">
        <v>74</v>
      </c>
      <c r="C136" s="44" t="s">
        <v>75</v>
      </c>
      <c r="D136" s="45">
        <v>7393</v>
      </c>
      <c r="E136" s="45">
        <v>4061.47</v>
      </c>
      <c r="F136" s="45">
        <f t="shared" si="56"/>
        <v>-1593</v>
      </c>
      <c r="G136" s="115">
        <f t="shared" si="33"/>
        <v>-21.547409711889625</v>
      </c>
      <c r="H136" s="45">
        <v>5800</v>
      </c>
    </row>
    <row r="137" spans="1:9" x14ac:dyDescent="0.25">
      <c r="A137" s="43" t="s">
        <v>120</v>
      </c>
      <c r="B137" s="43" t="s">
        <v>74</v>
      </c>
      <c r="C137" s="44" t="s">
        <v>77</v>
      </c>
      <c r="D137" s="45">
        <v>7592</v>
      </c>
      <c r="E137" s="45">
        <v>6636.67</v>
      </c>
      <c r="F137" s="45">
        <f t="shared" si="56"/>
        <v>2108</v>
      </c>
      <c r="G137" s="115">
        <f t="shared" si="33"/>
        <v>27.766069546891465</v>
      </c>
      <c r="H137" s="45">
        <v>9700</v>
      </c>
    </row>
    <row r="138" spans="1:9" x14ac:dyDescent="0.25">
      <c r="A138" s="43" t="s">
        <v>121</v>
      </c>
      <c r="B138" s="43" t="s">
        <v>74</v>
      </c>
      <c r="C138" s="44" t="s">
        <v>122</v>
      </c>
      <c r="D138" s="45">
        <v>664</v>
      </c>
      <c r="E138" s="45">
        <v>624.94000000000005</v>
      </c>
      <c r="F138" s="45">
        <f t="shared" si="56"/>
        <v>-14</v>
      </c>
      <c r="G138" s="115">
        <f t="shared" si="33"/>
        <v>-2.1084337349397591</v>
      </c>
      <c r="H138" s="45">
        <v>650</v>
      </c>
    </row>
    <row r="139" spans="1:9" x14ac:dyDescent="0.25">
      <c r="A139" s="43" t="s">
        <v>123</v>
      </c>
      <c r="B139" s="43" t="s">
        <v>42</v>
      </c>
      <c r="C139" s="44" t="s">
        <v>43</v>
      </c>
      <c r="D139" s="45">
        <v>1128</v>
      </c>
      <c r="E139" s="45">
        <v>236.66</v>
      </c>
      <c r="F139" s="45">
        <f t="shared" si="56"/>
        <v>-788</v>
      </c>
      <c r="G139" s="115">
        <f t="shared" si="33"/>
        <v>-69.858156028368796</v>
      </c>
      <c r="H139" s="45">
        <v>340</v>
      </c>
    </row>
    <row r="140" spans="1:9" x14ac:dyDescent="0.25">
      <c r="A140" s="43" t="s">
        <v>124</v>
      </c>
      <c r="B140" s="43" t="s">
        <v>45</v>
      </c>
      <c r="C140" s="44" t="s">
        <v>46</v>
      </c>
      <c r="D140" s="45">
        <v>1195</v>
      </c>
      <c r="E140" s="45">
        <v>1058.95</v>
      </c>
      <c r="F140" s="45">
        <f t="shared" si="56"/>
        <v>-95</v>
      </c>
      <c r="G140" s="115">
        <f t="shared" si="33"/>
        <v>-7.9497907949790791</v>
      </c>
      <c r="H140" s="45">
        <v>1100</v>
      </c>
      <c r="I140" t="s">
        <v>285</v>
      </c>
    </row>
    <row r="141" spans="1:9" x14ac:dyDescent="0.25">
      <c r="A141" s="43"/>
      <c r="B141" s="43">
        <v>3225</v>
      </c>
      <c r="C141" s="92" t="s">
        <v>329</v>
      </c>
      <c r="D141" s="45">
        <v>0</v>
      </c>
      <c r="E141" s="45">
        <v>0</v>
      </c>
      <c r="F141" s="45">
        <f t="shared" si="56"/>
        <v>500</v>
      </c>
      <c r="G141" s="115" t="s">
        <v>285</v>
      </c>
      <c r="H141" s="45">
        <v>500</v>
      </c>
    </row>
    <row r="142" spans="1:9" x14ac:dyDescent="0.25">
      <c r="A142" s="43" t="s">
        <v>125</v>
      </c>
      <c r="B142" s="43" t="s">
        <v>126</v>
      </c>
      <c r="C142" s="44" t="s">
        <v>127</v>
      </c>
      <c r="D142" s="45">
        <v>398</v>
      </c>
      <c r="E142" s="45">
        <v>1551.19</v>
      </c>
      <c r="F142" s="45">
        <f t="shared" si="56"/>
        <v>1202</v>
      </c>
      <c r="G142" s="115">
        <f t="shared" si="33"/>
        <v>302.0100502512563</v>
      </c>
      <c r="H142" s="45">
        <v>1600</v>
      </c>
      <c r="I142" t="s">
        <v>285</v>
      </c>
    </row>
    <row r="143" spans="1:9" x14ac:dyDescent="0.25">
      <c r="A143" s="41" t="s">
        <v>0</v>
      </c>
      <c r="B143" s="41" t="s">
        <v>47</v>
      </c>
      <c r="C143" s="42" t="s">
        <v>48</v>
      </c>
      <c r="D143" s="39">
        <f>SUM(D144:D159)</f>
        <v>9714</v>
      </c>
      <c r="E143" s="39">
        <f t="shared" ref="E143:H143" si="57">SUM(E144:E159)</f>
        <v>10743.32</v>
      </c>
      <c r="F143" s="39">
        <f t="shared" si="57"/>
        <v>4032</v>
      </c>
      <c r="G143" s="115">
        <f t="shared" si="33"/>
        <v>41.507103150092647</v>
      </c>
      <c r="H143" s="39">
        <f t="shared" si="57"/>
        <v>13746</v>
      </c>
    </row>
    <row r="144" spans="1:9" x14ac:dyDescent="0.25">
      <c r="A144" s="43" t="s">
        <v>128</v>
      </c>
      <c r="B144" s="43" t="s">
        <v>129</v>
      </c>
      <c r="C144" s="44" t="s">
        <v>130</v>
      </c>
      <c r="D144" s="45">
        <v>850</v>
      </c>
      <c r="E144" s="45">
        <v>558.16</v>
      </c>
      <c r="F144" s="45">
        <f>H144-D144</f>
        <v>-50</v>
      </c>
      <c r="G144" s="115">
        <f t="shared" si="33"/>
        <v>-5.8823529411764701</v>
      </c>
      <c r="H144" s="45">
        <v>800</v>
      </c>
    </row>
    <row r="145" spans="1:8" x14ac:dyDescent="0.25">
      <c r="A145" s="43" t="s">
        <v>131</v>
      </c>
      <c r="B145" s="43" t="s">
        <v>129</v>
      </c>
      <c r="C145" s="44" t="s">
        <v>132</v>
      </c>
      <c r="D145" s="45">
        <v>265</v>
      </c>
      <c r="E145" s="45">
        <v>61.4</v>
      </c>
      <c r="F145" s="45">
        <f t="shared" ref="F145:F159" si="58">H145-D145</f>
        <v>-165</v>
      </c>
      <c r="G145" s="115">
        <f t="shared" si="33"/>
        <v>-62.264150943396224</v>
      </c>
      <c r="H145" s="45">
        <v>100</v>
      </c>
    </row>
    <row r="146" spans="1:8" x14ac:dyDescent="0.25">
      <c r="A146" s="43"/>
      <c r="B146" s="43">
        <v>3231</v>
      </c>
      <c r="C146" s="92" t="s">
        <v>330</v>
      </c>
      <c r="D146" s="45"/>
      <c r="E146" s="45">
        <v>570</v>
      </c>
      <c r="F146" s="45">
        <f t="shared" si="58"/>
        <v>600</v>
      </c>
      <c r="G146" s="115" t="s">
        <v>285</v>
      </c>
      <c r="H146" s="45">
        <v>600</v>
      </c>
    </row>
    <row r="147" spans="1:8" x14ac:dyDescent="0.25">
      <c r="A147" s="43" t="s">
        <v>133</v>
      </c>
      <c r="B147" s="43" t="s">
        <v>50</v>
      </c>
      <c r="C147" s="44" t="s">
        <v>51</v>
      </c>
      <c r="D147" s="45">
        <v>1221</v>
      </c>
      <c r="E147" s="45">
        <v>3605.02</v>
      </c>
      <c r="F147" s="45">
        <f t="shared" si="58"/>
        <v>2679</v>
      </c>
      <c r="G147" s="115">
        <f t="shared" ref="G147:G191" si="59">F147/D147*100</f>
        <v>219.4103194103194</v>
      </c>
      <c r="H147" s="45">
        <v>3900</v>
      </c>
    </row>
    <row r="148" spans="1:8" x14ac:dyDescent="0.25">
      <c r="A148" s="43" t="s">
        <v>134</v>
      </c>
      <c r="B148" s="43" t="s">
        <v>50</v>
      </c>
      <c r="C148" s="44" t="s">
        <v>135</v>
      </c>
      <c r="D148" s="45">
        <v>398</v>
      </c>
      <c r="E148" s="45"/>
      <c r="F148" s="45">
        <f t="shared" si="58"/>
        <v>102</v>
      </c>
      <c r="G148" s="115">
        <f t="shared" si="59"/>
        <v>25.628140703517587</v>
      </c>
      <c r="H148" s="45">
        <v>500</v>
      </c>
    </row>
    <row r="149" spans="1:8" x14ac:dyDescent="0.25">
      <c r="A149" s="43" t="s">
        <v>136</v>
      </c>
      <c r="B149" s="43" t="s">
        <v>137</v>
      </c>
      <c r="C149" s="44" t="s">
        <v>138</v>
      </c>
      <c r="D149" s="45">
        <v>398</v>
      </c>
      <c r="E149" s="45">
        <v>868</v>
      </c>
      <c r="F149" s="45">
        <f t="shared" si="58"/>
        <v>612</v>
      </c>
      <c r="G149" s="115">
        <f t="shared" si="59"/>
        <v>153.76884422110552</v>
      </c>
      <c r="H149" s="45">
        <v>1010</v>
      </c>
    </row>
    <row r="150" spans="1:8" x14ac:dyDescent="0.25">
      <c r="A150" s="43" t="s">
        <v>139</v>
      </c>
      <c r="B150" s="43" t="s">
        <v>140</v>
      </c>
      <c r="C150" s="44" t="s">
        <v>141</v>
      </c>
      <c r="D150" s="45">
        <v>531</v>
      </c>
      <c r="E150" s="45"/>
      <c r="F150" s="45">
        <f t="shared" si="58"/>
        <v>-31</v>
      </c>
      <c r="G150" s="115">
        <f t="shared" si="59"/>
        <v>-5.8380414312617699</v>
      </c>
      <c r="H150" s="45">
        <v>500</v>
      </c>
    </row>
    <row r="151" spans="1:8" x14ac:dyDescent="0.25">
      <c r="A151" s="43" t="s">
        <v>142</v>
      </c>
      <c r="B151" s="43" t="s">
        <v>140</v>
      </c>
      <c r="C151" s="44" t="s">
        <v>143</v>
      </c>
      <c r="D151" s="45">
        <v>597</v>
      </c>
      <c r="E151" s="45">
        <v>586.92999999999995</v>
      </c>
      <c r="F151" s="45">
        <f t="shared" si="58"/>
        <v>153</v>
      </c>
      <c r="G151" s="115">
        <f t="shared" si="59"/>
        <v>25.628140703517587</v>
      </c>
      <c r="H151" s="45">
        <v>750</v>
      </c>
    </row>
    <row r="152" spans="1:8" x14ac:dyDescent="0.25">
      <c r="A152" s="43" t="s">
        <v>144</v>
      </c>
      <c r="B152" s="43" t="s">
        <v>140</v>
      </c>
      <c r="C152" s="44" t="s">
        <v>145</v>
      </c>
      <c r="D152" s="45">
        <v>372</v>
      </c>
      <c r="E152" s="45">
        <v>116.13</v>
      </c>
      <c r="F152" s="45">
        <f t="shared" si="58"/>
        <v>-122</v>
      </c>
      <c r="G152" s="115">
        <f t="shared" si="59"/>
        <v>-32.795698924731184</v>
      </c>
      <c r="H152" s="45">
        <v>250</v>
      </c>
    </row>
    <row r="153" spans="1:8" x14ac:dyDescent="0.25">
      <c r="A153" s="43" t="s">
        <v>146</v>
      </c>
      <c r="B153" s="43" t="s">
        <v>140</v>
      </c>
      <c r="C153" s="44" t="s">
        <v>147</v>
      </c>
      <c r="D153" s="45">
        <v>66</v>
      </c>
      <c r="E153" s="45">
        <v>35.04</v>
      </c>
      <c r="F153" s="45">
        <f t="shared" si="58"/>
        <v>-16</v>
      </c>
      <c r="G153" s="115">
        <f t="shared" si="59"/>
        <v>-24.242424242424242</v>
      </c>
      <c r="H153" s="45">
        <v>50</v>
      </c>
    </row>
    <row r="154" spans="1:8" x14ac:dyDescent="0.25">
      <c r="A154" s="43" t="s">
        <v>148</v>
      </c>
      <c r="B154" s="43" t="s">
        <v>149</v>
      </c>
      <c r="C154" s="92" t="s">
        <v>308</v>
      </c>
      <c r="D154" s="45">
        <v>1765</v>
      </c>
      <c r="E154" s="45">
        <v>1184.77</v>
      </c>
      <c r="F154" s="45">
        <f t="shared" si="58"/>
        <v>-19</v>
      </c>
      <c r="G154" s="115">
        <f t="shared" si="59"/>
        <v>-1.076487252124646</v>
      </c>
      <c r="H154" s="45">
        <v>1746</v>
      </c>
    </row>
    <row r="155" spans="1:8" x14ac:dyDescent="0.25">
      <c r="A155" s="43" t="s">
        <v>150</v>
      </c>
      <c r="B155" s="43" t="s">
        <v>151</v>
      </c>
      <c r="C155" s="44" t="s">
        <v>152</v>
      </c>
      <c r="D155" s="45">
        <v>663</v>
      </c>
      <c r="E155" s="45">
        <v>0</v>
      </c>
      <c r="F155" s="45">
        <f t="shared" si="58"/>
        <v>-663</v>
      </c>
      <c r="G155" s="115">
        <f t="shared" si="59"/>
        <v>-100</v>
      </c>
      <c r="H155" s="45">
        <v>0</v>
      </c>
    </row>
    <row r="156" spans="1:8" x14ac:dyDescent="0.25">
      <c r="A156" s="43"/>
      <c r="B156" s="43">
        <v>3237</v>
      </c>
      <c r="C156" s="92" t="s">
        <v>309</v>
      </c>
      <c r="D156" s="45">
        <v>664</v>
      </c>
      <c r="E156" s="45">
        <v>809.23</v>
      </c>
      <c r="F156" s="45">
        <f t="shared" si="58"/>
        <v>186</v>
      </c>
      <c r="G156" s="115">
        <f t="shared" si="59"/>
        <v>28.012048192771083</v>
      </c>
      <c r="H156" s="45">
        <v>850</v>
      </c>
    </row>
    <row r="157" spans="1:8" x14ac:dyDescent="0.25">
      <c r="A157" s="43" t="s">
        <v>153</v>
      </c>
      <c r="B157" s="43" t="s">
        <v>154</v>
      </c>
      <c r="C157" s="44" t="s">
        <v>155</v>
      </c>
      <c r="D157" s="45">
        <v>1128</v>
      </c>
      <c r="E157" s="45">
        <v>1200.4000000000001</v>
      </c>
      <c r="F157" s="45">
        <f t="shared" si="58"/>
        <v>342</v>
      </c>
      <c r="G157" s="115">
        <f t="shared" si="59"/>
        <v>30.319148936170215</v>
      </c>
      <c r="H157" s="45">
        <v>1470</v>
      </c>
    </row>
    <row r="158" spans="1:8" x14ac:dyDescent="0.25">
      <c r="A158" s="43" t="s">
        <v>156</v>
      </c>
      <c r="B158" s="43" t="s">
        <v>157</v>
      </c>
      <c r="C158" s="44" t="s">
        <v>158</v>
      </c>
      <c r="D158" s="45">
        <v>398</v>
      </c>
      <c r="E158" s="45">
        <v>119.36</v>
      </c>
      <c r="F158" s="45">
        <f t="shared" si="58"/>
        <v>-278</v>
      </c>
      <c r="G158" s="115">
        <f t="shared" si="59"/>
        <v>-69.849246231155774</v>
      </c>
      <c r="H158" s="45">
        <v>120</v>
      </c>
    </row>
    <row r="159" spans="1:8" x14ac:dyDescent="0.25">
      <c r="A159" s="43" t="s">
        <v>159</v>
      </c>
      <c r="B159" s="43" t="s">
        <v>157</v>
      </c>
      <c r="C159" s="44" t="s">
        <v>160</v>
      </c>
      <c r="D159" s="45">
        <v>398</v>
      </c>
      <c r="E159" s="45">
        <v>1028.8800000000001</v>
      </c>
      <c r="F159" s="45">
        <f t="shared" si="58"/>
        <v>702</v>
      </c>
      <c r="G159" s="115">
        <f t="shared" si="59"/>
        <v>176.3819095477387</v>
      </c>
      <c r="H159" s="45">
        <v>1100</v>
      </c>
    </row>
    <row r="160" spans="1:8" x14ac:dyDescent="0.25">
      <c r="A160" s="41" t="s">
        <v>0</v>
      </c>
      <c r="B160" s="41" t="s">
        <v>161</v>
      </c>
      <c r="C160" s="42" t="s">
        <v>162</v>
      </c>
      <c r="D160" s="39">
        <f>D161+D162+D163+D164</f>
        <v>1493</v>
      </c>
      <c r="E160" s="39">
        <f t="shared" ref="E160:H160" si="60">E161+E162+E163+E164</f>
        <v>3299.59</v>
      </c>
      <c r="F160" s="39">
        <f t="shared" si="60"/>
        <v>2377</v>
      </c>
      <c r="G160" s="115">
        <f t="shared" si="59"/>
        <v>159.2096450100469</v>
      </c>
      <c r="H160" s="39">
        <f t="shared" si="60"/>
        <v>3870</v>
      </c>
    </row>
    <row r="161" spans="1:9" x14ac:dyDescent="0.25">
      <c r="A161" s="41"/>
      <c r="B161" s="114">
        <v>3292</v>
      </c>
      <c r="C161" s="92" t="s">
        <v>331</v>
      </c>
      <c r="D161" s="115"/>
      <c r="E161" s="115">
        <v>278.08</v>
      </c>
      <c r="F161" s="115">
        <f>H161-D161</f>
        <v>300</v>
      </c>
      <c r="G161" s="115" t="s">
        <v>285</v>
      </c>
      <c r="H161" s="115">
        <v>300</v>
      </c>
    </row>
    <row r="162" spans="1:9" x14ac:dyDescent="0.25">
      <c r="A162" s="43" t="s">
        <v>163</v>
      </c>
      <c r="B162" s="43" t="s">
        <v>164</v>
      </c>
      <c r="C162" s="44" t="s">
        <v>165</v>
      </c>
      <c r="D162" s="45">
        <v>1261</v>
      </c>
      <c r="E162" s="45">
        <v>1107.03</v>
      </c>
      <c r="F162" s="115">
        <f t="shared" ref="F162:F164" si="61">H162-D162</f>
        <v>309</v>
      </c>
      <c r="G162" s="115">
        <f t="shared" si="59"/>
        <v>24.504361617763678</v>
      </c>
      <c r="H162" s="45">
        <v>1570</v>
      </c>
    </row>
    <row r="163" spans="1:9" ht="19.5" customHeight="1" x14ac:dyDescent="0.25">
      <c r="A163" s="43" t="s">
        <v>166</v>
      </c>
      <c r="B163" s="43" t="s">
        <v>167</v>
      </c>
      <c r="C163" s="44" t="s">
        <v>168</v>
      </c>
      <c r="D163" s="45"/>
      <c r="E163" s="45"/>
      <c r="F163" s="115">
        <f t="shared" si="61"/>
        <v>0</v>
      </c>
      <c r="G163" s="115" t="s">
        <v>285</v>
      </c>
      <c r="H163" s="45">
        <v>0</v>
      </c>
    </row>
    <row r="164" spans="1:9" x14ac:dyDescent="0.25">
      <c r="A164" s="43" t="s">
        <v>169</v>
      </c>
      <c r="B164" s="43" t="s">
        <v>170</v>
      </c>
      <c r="C164" s="44" t="s">
        <v>162</v>
      </c>
      <c r="D164" s="45">
        <v>232</v>
      </c>
      <c r="E164" s="45">
        <v>1914.48</v>
      </c>
      <c r="F164" s="115">
        <f t="shared" si="61"/>
        <v>1768</v>
      </c>
      <c r="G164" s="115">
        <f t="shared" si="59"/>
        <v>762.06896551724139</v>
      </c>
      <c r="H164" s="45">
        <v>2000</v>
      </c>
      <c r="I164" t="s">
        <v>285</v>
      </c>
    </row>
    <row r="165" spans="1:9" x14ac:dyDescent="0.25">
      <c r="A165" s="41" t="s">
        <v>0</v>
      </c>
      <c r="B165" s="41" t="s">
        <v>52</v>
      </c>
      <c r="C165" s="42" t="s">
        <v>53</v>
      </c>
      <c r="D165" s="39">
        <f>D166</f>
        <v>1428</v>
      </c>
      <c r="E165" s="39">
        <f t="shared" ref="E165:H165" si="62">E166</f>
        <v>943.24</v>
      </c>
      <c r="F165" s="39">
        <f t="shared" si="62"/>
        <v>-28</v>
      </c>
      <c r="G165" s="115">
        <f t="shared" si="59"/>
        <v>-1.9607843137254901</v>
      </c>
      <c r="H165" s="39">
        <f t="shared" si="62"/>
        <v>1400</v>
      </c>
    </row>
    <row r="166" spans="1:9" x14ac:dyDescent="0.25">
      <c r="A166" s="41" t="s">
        <v>0</v>
      </c>
      <c r="B166" s="41" t="s">
        <v>171</v>
      </c>
      <c r="C166" s="42" t="s">
        <v>172</v>
      </c>
      <c r="D166" s="39">
        <f>D167+D168</f>
        <v>1428</v>
      </c>
      <c r="E166" s="39">
        <f t="shared" ref="E166:H166" si="63">E167+E168</f>
        <v>943.24</v>
      </c>
      <c r="F166" s="39">
        <f t="shared" si="63"/>
        <v>-28</v>
      </c>
      <c r="G166" s="115">
        <f t="shared" si="59"/>
        <v>-1.9607843137254901</v>
      </c>
      <c r="H166" s="39">
        <f t="shared" si="63"/>
        <v>1400</v>
      </c>
    </row>
    <row r="167" spans="1:9" x14ac:dyDescent="0.25">
      <c r="A167" s="43" t="s">
        <v>173</v>
      </c>
      <c r="B167" s="43" t="s">
        <v>174</v>
      </c>
      <c r="C167" s="44" t="s">
        <v>175</v>
      </c>
      <c r="D167" s="45">
        <v>1274</v>
      </c>
      <c r="E167" s="45">
        <v>943.24</v>
      </c>
      <c r="F167" s="45">
        <f>H167-D167</f>
        <v>-124</v>
      </c>
      <c r="G167" s="115">
        <f t="shared" si="59"/>
        <v>-9.7331240188383052</v>
      </c>
      <c r="H167" s="45">
        <v>1150</v>
      </c>
    </row>
    <row r="168" spans="1:9" x14ac:dyDescent="0.25">
      <c r="A168" s="43" t="s">
        <v>176</v>
      </c>
      <c r="B168" s="43" t="s">
        <v>177</v>
      </c>
      <c r="C168" s="44" t="s">
        <v>178</v>
      </c>
      <c r="D168" s="45">
        <v>154</v>
      </c>
      <c r="E168" s="45"/>
      <c r="F168" s="45">
        <f>H168-D168</f>
        <v>96</v>
      </c>
      <c r="G168" s="115">
        <f t="shared" si="59"/>
        <v>62.337662337662337</v>
      </c>
      <c r="H168" s="45">
        <v>250</v>
      </c>
    </row>
    <row r="169" spans="1:9" x14ac:dyDescent="0.25">
      <c r="A169" s="37" t="s">
        <v>0</v>
      </c>
      <c r="B169" s="37" t="s">
        <v>179</v>
      </c>
      <c r="C169" s="38" t="s">
        <v>180</v>
      </c>
      <c r="D169" s="40">
        <f t="shared" ref="D169:H170" si="64">D170</f>
        <v>929</v>
      </c>
      <c r="E169" s="40">
        <f t="shared" si="64"/>
        <v>4164</v>
      </c>
      <c r="F169" s="40">
        <f t="shared" si="64"/>
        <v>3341</v>
      </c>
      <c r="G169" s="115">
        <f t="shared" si="59"/>
        <v>359.63401506996775</v>
      </c>
      <c r="H169" s="40">
        <f t="shared" si="64"/>
        <v>4270</v>
      </c>
    </row>
    <row r="170" spans="1:9" x14ac:dyDescent="0.25">
      <c r="A170" s="41" t="s">
        <v>0</v>
      </c>
      <c r="B170" s="41" t="s">
        <v>181</v>
      </c>
      <c r="C170" s="42" t="s">
        <v>182</v>
      </c>
      <c r="D170" s="39">
        <f t="shared" si="64"/>
        <v>929</v>
      </c>
      <c r="E170" s="39">
        <f t="shared" si="64"/>
        <v>4164</v>
      </c>
      <c r="F170" s="39">
        <f t="shared" si="64"/>
        <v>3341</v>
      </c>
      <c r="G170" s="115">
        <f t="shared" si="59"/>
        <v>359.63401506996775</v>
      </c>
      <c r="H170" s="39">
        <f t="shared" si="64"/>
        <v>4270</v>
      </c>
    </row>
    <row r="171" spans="1:9" x14ac:dyDescent="0.25">
      <c r="A171" s="41" t="s">
        <v>0</v>
      </c>
      <c r="B171" s="41" t="s">
        <v>183</v>
      </c>
      <c r="C171" s="42" t="s">
        <v>184</v>
      </c>
      <c r="D171" s="39">
        <f>D172+D173+D174</f>
        <v>929</v>
      </c>
      <c r="E171" s="39">
        <f t="shared" ref="E171:H171" si="65">E172+E173+E174</f>
        <v>4164</v>
      </c>
      <c r="F171" s="39">
        <f t="shared" si="65"/>
        <v>3341</v>
      </c>
      <c r="G171" s="115">
        <f t="shared" si="59"/>
        <v>359.63401506996775</v>
      </c>
      <c r="H171" s="39">
        <f t="shared" si="65"/>
        <v>4270</v>
      </c>
    </row>
    <row r="172" spans="1:9" x14ac:dyDescent="0.25">
      <c r="A172" s="41"/>
      <c r="B172" s="114">
        <v>4221</v>
      </c>
      <c r="C172" s="92" t="s">
        <v>323</v>
      </c>
      <c r="D172" s="115"/>
      <c r="E172" s="115">
        <v>3754</v>
      </c>
      <c r="F172" s="115">
        <f>H172-D172</f>
        <v>3850</v>
      </c>
      <c r="G172" s="115" t="s">
        <v>285</v>
      </c>
      <c r="H172" s="115">
        <v>3850</v>
      </c>
    </row>
    <row r="173" spans="1:9" x14ac:dyDescent="0.25">
      <c r="A173" s="41"/>
      <c r="B173" s="114">
        <v>4223</v>
      </c>
      <c r="C173" s="92" t="s">
        <v>332</v>
      </c>
      <c r="D173" s="115"/>
      <c r="E173" s="115">
        <v>410</v>
      </c>
      <c r="F173" s="115">
        <f t="shared" ref="F173:F174" si="66">H173-D173</f>
        <v>420</v>
      </c>
      <c r="G173" s="115" t="s">
        <v>285</v>
      </c>
      <c r="H173" s="115">
        <v>420</v>
      </c>
    </row>
    <row r="174" spans="1:9" x14ac:dyDescent="0.25">
      <c r="A174" s="43" t="s">
        <v>185</v>
      </c>
      <c r="B174" s="43" t="s">
        <v>186</v>
      </c>
      <c r="C174" s="44" t="s">
        <v>187</v>
      </c>
      <c r="D174" s="45">
        <v>929</v>
      </c>
      <c r="E174" s="45"/>
      <c r="F174" s="115">
        <f t="shared" si="66"/>
        <v>-929</v>
      </c>
      <c r="G174" s="115">
        <f t="shared" si="59"/>
        <v>-100</v>
      </c>
      <c r="H174" s="45">
        <v>0</v>
      </c>
    </row>
    <row r="175" spans="1:9" x14ac:dyDescent="0.25">
      <c r="A175" s="123" t="s">
        <v>19</v>
      </c>
      <c r="B175" s="123" t="s">
        <v>188</v>
      </c>
      <c r="C175" s="124" t="s">
        <v>189</v>
      </c>
      <c r="D175" s="125">
        <f t="shared" ref="D175:H177" si="67">D176</f>
        <v>5311</v>
      </c>
      <c r="E175" s="125">
        <f t="shared" si="67"/>
        <v>3349.34</v>
      </c>
      <c r="F175" s="125">
        <f t="shared" si="67"/>
        <v>689</v>
      </c>
      <c r="G175" s="149">
        <f t="shared" si="59"/>
        <v>12.973074750517794</v>
      </c>
      <c r="H175" s="125">
        <f t="shared" si="67"/>
        <v>6000</v>
      </c>
    </row>
    <row r="176" spans="1:9" x14ac:dyDescent="0.25">
      <c r="A176" s="129" t="s">
        <v>28</v>
      </c>
      <c r="B176" s="129" t="s">
        <v>29</v>
      </c>
      <c r="C176" s="130" t="s">
        <v>24</v>
      </c>
      <c r="D176" s="131">
        <f t="shared" si="67"/>
        <v>5311</v>
      </c>
      <c r="E176" s="131">
        <f t="shared" si="67"/>
        <v>3349.34</v>
      </c>
      <c r="F176" s="131">
        <f t="shared" si="67"/>
        <v>689</v>
      </c>
      <c r="G176" s="150">
        <f t="shared" si="59"/>
        <v>12.973074750517794</v>
      </c>
      <c r="H176" s="131">
        <f t="shared" si="67"/>
        <v>6000</v>
      </c>
    </row>
    <row r="177" spans="1:8" x14ac:dyDescent="0.25">
      <c r="A177" s="37" t="s">
        <v>0</v>
      </c>
      <c r="B177" s="37" t="s">
        <v>20</v>
      </c>
      <c r="C177" s="38" t="s">
        <v>21</v>
      </c>
      <c r="D177" s="40">
        <f t="shared" si="67"/>
        <v>5311</v>
      </c>
      <c r="E177" s="40">
        <f t="shared" si="67"/>
        <v>3349.34</v>
      </c>
      <c r="F177" s="40">
        <f t="shared" si="67"/>
        <v>689</v>
      </c>
      <c r="G177" s="115">
        <f t="shared" si="59"/>
        <v>12.973074750517794</v>
      </c>
      <c r="H177" s="40">
        <f t="shared" si="67"/>
        <v>6000</v>
      </c>
    </row>
    <row r="178" spans="1:8" x14ac:dyDescent="0.25">
      <c r="A178" s="41" t="s">
        <v>0</v>
      </c>
      <c r="B178" s="41" t="s">
        <v>37</v>
      </c>
      <c r="C178" s="42" t="s">
        <v>38</v>
      </c>
      <c r="D178" s="39">
        <f>D179+D188+D190</f>
        <v>5311</v>
      </c>
      <c r="E178" s="39">
        <f t="shared" ref="E178:H178" si="68">E179+E188+E190</f>
        <v>3349.34</v>
      </c>
      <c r="F178" s="39">
        <f t="shared" si="68"/>
        <v>689</v>
      </c>
      <c r="G178" s="115">
        <f t="shared" si="59"/>
        <v>12.973074750517794</v>
      </c>
      <c r="H178" s="39">
        <f t="shared" si="68"/>
        <v>6000</v>
      </c>
    </row>
    <row r="179" spans="1:8" x14ac:dyDescent="0.25">
      <c r="A179" s="41" t="s">
        <v>0</v>
      </c>
      <c r="B179" s="41" t="s">
        <v>39</v>
      </c>
      <c r="C179" s="42" t="s">
        <v>40</v>
      </c>
      <c r="D179" s="39">
        <f>SUM(D180:D187)</f>
        <v>4979</v>
      </c>
      <c r="E179" s="39">
        <f t="shared" ref="E179:H179" si="69">SUM(E180:E187)</f>
        <v>3349.34</v>
      </c>
      <c r="F179" s="39">
        <f t="shared" si="69"/>
        <v>721</v>
      </c>
      <c r="G179" s="115">
        <f t="shared" si="59"/>
        <v>14.480819441654951</v>
      </c>
      <c r="H179" s="39">
        <f t="shared" si="69"/>
        <v>5700</v>
      </c>
    </row>
    <row r="180" spans="1:8" x14ac:dyDescent="0.25">
      <c r="A180" s="43" t="s">
        <v>190</v>
      </c>
      <c r="B180" s="43" t="s">
        <v>71</v>
      </c>
      <c r="C180" s="44" t="s">
        <v>104</v>
      </c>
      <c r="D180" s="45">
        <v>67</v>
      </c>
      <c r="E180" s="45"/>
      <c r="F180" s="45">
        <f>H180-D180</f>
        <v>33</v>
      </c>
      <c r="G180" s="115">
        <f t="shared" si="59"/>
        <v>49.253731343283583</v>
      </c>
      <c r="H180" s="45">
        <v>100</v>
      </c>
    </row>
    <row r="181" spans="1:8" x14ac:dyDescent="0.25">
      <c r="A181" s="43" t="s">
        <v>191</v>
      </c>
      <c r="B181" s="43" t="s">
        <v>71</v>
      </c>
      <c r="C181" s="44" t="s">
        <v>106</v>
      </c>
      <c r="D181" s="45">
        <v>133</v>
      </c>
      <c r="E181" s="45">
        <v>122.99</v>
      </c>
      <c r="F181" s="45">
        <f t="shared" ref="F181:F187" si="70">H181-D181</f>
        <v>67</v>
      </c>
      <c r="G181" s="115">
        <f t="shared" si="59"/>
        <v>50.375939849624061</v>
      </c>
      <c r="H181" s="45">
        <v>200</v>
      </c>
    </row>
    <row r="182" spans="1:8" x14ac:dyDescent="0.25">
      <c r="A182" s="43"/>
      <c r="B182" s="43">
        <v>3221</v>
      </c>
      <c r="C182" s="92" t="s">
        <v>328</v>
      </c>
      <c r="D182" s="45"/>
      <c r="E182" s="45">
        <v>159</v>
      </c>
      <c r="F182" s="45">
        <f t="shared" si="70"/>
        <v>600</v>
      </c>
      <c r="G182" s="115" t="s">
        <v>285</v>
      </c>
      <c r="H182" s="45">
        <v>600</v>
      </c>
    </row>
    <row r="183" spans="1:8" x14ac:dyDescent="0.25">
      <c r="A183" s="43" t="s">
        <v>192</v>
      </c>
      <c r="B183" s="43" t="s">
        <v>71</v>
      </c>
      <c r="C183" s="44" t="s">
        <v>110</v>
      </c>
      <c r="D183" s="45">
        <v>1195</v>
      </c>
      <c r="E183" s="45">
        <v>783.8</v>
      </c>
      <c r="F183" s="45">
        <f t="shared" si="70"/>
        <v>-295</v>
      </c>
      <c r="G183" s="115">
        <f t="shared" si="59"/>
        <v>-24.686192468619247</v>
      </c>
      <c r="H183" s="45">
        <v>900</v>
      </c>
    </row>
    <row r="184" spans="1:8" x14ac:dyDescent="0.25">
      <c r="A184" s="43" t="s">
        <v>193</v>
      </c>
      <c r="B184" s="43" t="s">
        <v>71</v>
      </c>
      <c r="C184" s="44" t="s">
        <v>108</v>
      </c>
      <c r="D184" s="45">
        <v>1195</v>
      </c>
      <c r="E184" s="45">
        <v>770.9</v>
      </c>
      <c r="F184" s="45">
        <f t="shared" si="70"/>
        <v>-295</v>
      </c>
      <c r="G184" s="115">
        <f t="shared" si="59"/>
        <v>-24.686192468619247</v>
      </c>
      <c r="H184" s="45">
        <v>900</v>
      </c>
    </row>
    <row r="185" spans="1:8" x14ac:dyDescent="0.25">
      <c r="A185" s="43" t="s">
        <v>194</v>
      </c>
      <c r="B185" s="43" t="s">
        <v>74</v>
      </c>
      <c r="C185" s="44" t="s">
        <v>77</v>
      </c>
      <c r="D185" s="45">
        <v>1195</v>
      </c>
      <c r="E185" s="45">
        <v>927.78</v>
      </c>
      <c r="F185" s="45">
        <f t="shared" si="70"/>
        <v>305</v>
      </c>
      <c r="G185" s="115">
        <f t="shared" si="59"/>
        <v>25.523012552301257</v>
      </c>
      <c r="H185" s="45">
        <v>1500</v>
      </c>
    </row>
    <row r="186" spans="1:8" x14ac:dyDescent="0.25">
      <c r="A186" s="43" t="s">
        <v>195</v>
      </c>
      <c r="B186" s="43" t="s">
        <v>74</v>
      </c>
      <c r="C186" s="44" t="s">
        <v>75</v>
      </c>
      <c r="D186" s="45">
        <v>995</v>
      </c>
      <c r="E186" s="45">
        <v>584.87</v>
      </c>
      <c r="F186" s="45">
        <f t="shared" si="70"/>
        <v>305</v>
      </c>
      <c r="G186" s="115">
        <f t="shared" si="59"/>
        <v>30.653266331658291</v>
      </c>
      <c r="H186" s="45">
        <v>1300</v>
      </c>
    </row>
    <row r="187" spans="1:8" x14ac:dyDescent="0.25">
      <c r="A187" s="43" t="s">
        <v>196</v>
      </c>
      <c r="B187" s="43" t="s">
        <v>126</v>
      </c>
      <c r="C187" s="44" t="s">
        <v>127</v>
      </c>
      <c r="D187" s="45">
        <v>199</v>
      </c>
      <c r="E187" s="45">
        <v>0</v>
      </c>
      <c r="F187" s="45">
        <f t="shared" si="70"/>
        <v>1</v>
      </c>
      <c r="G187" s="115">
        <f t="shared" si="59"/>
        <v>0.50251256281407031</v>
      </c>
      <c r="H187" s="45">
        <v>200</v>
      </c>
    </row>
    <row r="188" spans="1:8" x14ac:dyDescent="0.25">
      <c r="A188" s="41" t="s">
        <v>0</v>
      </c>
      <c r="B188" s="41" t="s">
        <v>47</v>
      </c>
      <c r="C188" s="42" t="s">
        <v>48</v>
      </c>
      <c r="D188" s="39">
        <f>D189</f>
        <v>133</v>
      </c>
      <c r="E188" s="39">
        <f t="shared" ref="E188:H188" si="71">E189</f>
        <v>0</v>
      </c>
      <c r="F188" s="39">
        <f t="shared" si="71"/>
        <v>-33</v>
      </c>
      <c r="G188" s="115">
        <f t="shared" si="59"/>
        <v>-24.81203007518797</v>
      </c>
      <c r="H188" s="39">
        <f t="shared" si="71"/>
        <v>100</v>
      </c>
    </row>
    <row r="189" spans="1:8" x14ac:dyDescent="0.25">
      <c r="A189" s="43" t="s">
        <v>197</v>
      </c>
      <c r="B189" s="43" t="s">
        <v>157</v>
      </c>
      <c r="C189" s="44" t="s">
        <v>160</v>
      </c>
      <c r="D189" s="45">
        <v>133</v>
      </c>
      <c r="E189" s="45">
        <v>0</v>
      </c>
      <c r="F189" s="45">
        <f>H189-D189</f>
        <v>-33</v>
      </c>
      <c r="G189" s="115">
        <f t="shared" si="59"/>
        <v>-24.81203007518797</v>
      </c>
      <c r="H189" s="45">
        <v>100</v>
      </c>
    </row>
    <row r="190" spans="1:8" x14ac:dyDescent="0.25">
      <c r="A190" s="41" t="s">
        <v>0</v>
      </c>
      <c r="B190" s="41" t="s">
        <v>161</v>
      </c>
      <c r="C190" s="42" t="s">
        <v>162</v>
      </c>
      <c r="D190" s="39">
        <f>D191</f>
        <v>199</v>
      </c>
      <c r="E190" s="39">
        <f t="shared" ref="E190:H190" si="72">E191</f>
        <v>0</v>
      </c>
      <c r="F190" s="39">
        <f t="shared" si="72"/>
        <v>1</v>
      </c>
      <c r="G190" s="115">
        <f t="shared" si="59"/>
        <v>0.50251256281407031</v>
      </c>
      <c r="H190" s="39">
        <f t="shared" si="72"/>
        <v>200</v>
      </c>
    </row>
    <row r="191" spans="1:8" x14ac:dyDescent="0.25">
      <c r="A191" s="43" t="s">
        <v>198</v>
      </c>
      <c r="B191" s="43" t="s">
        <v>170</v>
      </c>
      <c r="C191" s="44" t="s">
        <v>162</v>
      </c>
      <c r="D191" s="45">
        <v>199</v>
      </c>
      <c r="E191" s="45">
        <v>0</v>
      </c>
      <c r="F191" s="45">
        <f>H191-D191</f>
        <v>1</v>
      </c>
      <c r="G191" s="115">
        <f t="shared" si="59"/>
        <v>0.50251256281407031</v>
      </c>
      <c r="H191" s="45">
        <v>200</v>
      </c>
    </row>
    <row r="192" spans="1:8" x14ac:dyDescent="0.25">
      <c r="A192" s="52" t="s">
        <v>260</v>
      </c>
      <c r="B192" s="52" t="s">
        <v>303</v>
      </c>
      <c r="C192" s="52" t="s">
        <v>304</v>
      </c>
      <c r="D192" s="72">
        <f>D193</f>
        <v>0</v>
      </c>
      <c r="E192" s="72">
        <f t="shared" ref="E192:H192" si="73">E193</f>
        <v>4664.41</v>
      </c>
      <c r="F192" s="72">
        <f t="shared" si="73"/>
        <v>5000</v>
      </c>
      <c r="G192" s="149" t="s">
        <v>285</v>
      </c>
      <c r="H192" s="72">
        <f t="shared" si="73"/>
        <v>5000</v>
      </c>
    </row>
    <row r="193" spans="1:8" x14ac:dyDescent="0.25">
      <c r="A193" s="53" t="s">
        <v>262</v>
      </c>
      <c r="B193" s="53" t="s">
        <v>29</v>
      </c>
      <c r="C193" s="53" t="s">
        <v>24</v>
      </c>
      <c r="D193" s="71">
        <f>D194+D199</f>
        <v>0</v>
      </c>
      <c r="E193" s="71">
        <f t="shared" ref="E193:H193" si="74">E194+E199</f>
        <v>4664.41</v>
      </c>
      <c r="F193" s="71">
        <f t="shared" si="74"/>
        <v>5000</v>
      </c>
      <c r="G193" s="150" t="s">
        <v>285</v>
      </c>
      <c r="H193" s="71">
        <f t="shared" si="74"/>
        <v>5000</v>
      </c>
    </row>
    <row r="194" spans="1:8" x14ac:dyDescent="0.25">
      <c r="A194" s="37" t="s">
        <v>0</v>
      </c>
      <c r="B194" s="37" t="s">
        <v>20</v>
      </c>
      <c r="C194" s="38" t="s">
        <v>21</v>
      </c>
      <c r="D194" s="109">
        <f>D195</f>
        <v>0</v>
      </c>
      <c r="E194" s="109">
        <f t="shared" ref="E194:F194" si="75">E195</f>
        <v>2515.75</v>
      </c>
      <c r="F194" s="109">
        <f t="shared" si="75"/>
        <v>2850</v>
      </c>
      <c r="G194" s="115" t="s">
        <v>285</v>
      </c>
      <c r="H194" s="109">
        <f t="shared" ref="H194:H195" si="76">H195</f>
        <v>2850</v>
      </c>
    </row>
    <row r="195" spans="1:8" x14ac:dyDescent="0.25">
      <c r="A195" s="41" t="s">
        <v>0</v>
      </c>
      <c r="B195" s="41" t="s">
        <v>37</v>
      </c>
      <c r="C195" s="42" t="s">
        <v>38</v>
      </c>
      <c r="D195" s="110">
        <f>D196</f>
        <v>0</v>
      </c>
      <c r="E195" s="110">
        <f t="shared" ref="E195:F195" si="77">E196</f>
        <v>2515.75</v>
      </c>
      <c r="F195" s="110">
        <f t="shared" si="77"/>
        <v>2850</v>
      </c>
      <c r="G195" s="115" t="s">
        <v>285</v>
      </c>
      <c r="H195" s="110">
        <f t="shared" si="76"/>
        <v>2850</v>
      </c>
    </row>
    <row r="196" spans="1:8" x14ac:dyDescent="0.25">
      <c r="A196" s="41" t="s">
        <v>0</v>
      </c>
      <c r="B196" s="41" t="s">
        <v>39</v>
      </c>
      <c r="C196" s="42" t="s">
        <v>40</v>
      </c>
      <c r="D196" s="110">
        <f>D197</f>
        <v>0</v>
      </c>
      <c r="E196" s="110">
        <f>E197+E198</f>
        <v>2515.75</v>
      </c>
      <c r="F196" s="110">
        <f t="shared" ref="F196:H196" si="78">F197+F198</f>
        <v>2850</v>
      </c>
      <c r="G196" s="115" t="s">
        <v>285</v>
      </c>
      <c r="H196" s="110">
        <f t="shared" si="78"/>
        <v>2850</v>
      </c>
    </row>
    <row r="197" spans="1:8" x14ac:dyDescent="0.25">
      <c r="A197" s="43" t="s">
        <v>285</v>
      </c>
      <c r="B197" s="43" t="s">
        <v>71</v>
      </c>
      <c r="C197" s="44" t="s">
        <v>251</v>
      </c>
      <c r="D197" s="111">
        <v>0</v>
      </c>
      <c r="E197" s="111">
        <v>901.95</v>
      </c>
      <c r="F197" s="111">
        <f>H197-D197</f>
        <v>1200</v>
      </c>
      <c r="G197" s="115" t="s">
        <v>285</v>
      </c>
      <c r="H197" s="111">
        <v>1200</v>
      </c>
    </row>
    <row r="198" spans="1:8" x14ac:dyDescent="0.25">
      <c r="A198" s="43"/>
      <c r="B198" s="43">
        <v>3225</v>
      </c>
      <c r="C198" s="44" t="s">
        <v>46</v>
      </c>
      <c r="D198" s="111"/>
      <c r="E198" s="111">
        <v>1613.8</v>
      </c>
      <c r="F198" s="111">
        <f>H198-D198</f>
        <v>1650</v>
      </c>
      <c r="G198" s="115" t="s">
        <v>285</v>
      </c>
      <c r="H198" s="111">
        <v>1650</v>
      </c>
    </row>
    <row r="199" spans="1:8" x14ac:dyDescent="0.25">
      <c r="A199" s="43"/>
      <c r="B199" s="104">
        <v>4</v>
      </c>
      <c r="C199" s="105" t="s">
        <v>180</v>
      </c>
      <c r="D199" s="112">
        <f>D200</f>
        <v>0</v>
      </c>
      <c r="E199" s="112">
        <f t="shared" ref="E199:H199" si="79">E200</f>
        <v>2148.66</v>
      </c>
      <c r="F199" s="112">
        <f t="shared" si="79"/>
        <v>2150</v>
      </c>
      <c r="G199" s="115" t="s">
        <v>285</v>
      </c>
      <c r="H199" s="112">
        <f t="shared" si="79"/>
        <v>2150</v>
      </c>
    </row>
    <row r="200" spans="1:8" x14ac:dyDescent="0.25">
      <c r="A200" s="43"/>
      <c r="B200" s="104">
        <v>42</v>
      </c>
      <c r="C200" s="105" t="s">
        <v>182</v>
      </c>
      <c r="D200" s="112">
        <f>D201</f>
        <v>0</v>
      </c>
      <c r="E200" s="112">
        <f t="shared" ref="E200:H200" si="80">E201</f>
        <v>2148.66</v>
      </c>
      <c r="F200" s="112">
        <f t="shared" si="80"/>
        <v>2150</v>
      </c>
      <c r="G200" s="115" t="s">
        <v>285</v>
      </c>
      <c r="H200" s="112">
        <f t="shared" si="80"/>
        <v>2150</v>
      </c>
    </row>
    <row r="201" spans="1:8" x14ac:dyDescent="0.25">
      <c r="A201" s="43"/>
      <c r="B201" s="104">
        <v>422</v>
      </c>
      <c r="C201" s="105" t="s">
        <v>184</v>
      </c>
      <c r="D201" s="112">
        <f>D202</f>
        <v>0</v>
      </c>
      <c r="E201" s="112">
        <f t="shared" ref="E201:H201" si="81">E202</f>
        <v>2148.66</v>
      </c>
      <c r="F201" s="112">
        <f t="shared" si="81"/>
        <v>2150</v>
      </c>
      <c r="G201" s="115" t="s">
        <v>285</v>
      </c>
      <c r="H201" s="112">
        <f t="shared" si="81"/>
        <v>2150</v>
      </c>
    </row>
    <row r="202" spans="1:8" x14ac:dyDescent="0.25">
      <c r="A202" s="107"/>
      <c r="B202" s="107">
        <v>4221</v>
      </c>
      <c r="C202" s="108" t="s">
        <v>323</v>
      </c>
      <c r="D202" s="113">
        <v>0</v>
      </c>
      <c r="E202" s="113">
        <v>2148.66</v>
      </c>
      <c r="F202" s="113">
        <f>H202-D202</f>
        <v>2150</v>
      </c>
      <c r="G202" s="115" t="s">
        <v>285</v>
      </c>
      <c r="H202" s="113">
        <v>2150</v>
      </c>
    </row>
    <row r="203" spans="1:8" x14ac:dyDescent="0.25">
      <c r="A203" s="120"/>
      <c r="B203" s="120"/>
      <c r="C203" s="121"/>
      <c r="D203" s="122"/>
      <c r="E203" s="122"/>
      <c r="F203" s="122"/>
      <c r="G203" s="122"/>
      <c r="H203" s="122"/>
    </row>
    <row r="204" spans="1:8" x14ac:dyDescent="0.25">
      <c r="A204" s="120"/>
      <c r="B204" s="120"/>
      <c r="C204" s="121"/>
      <c r="D204" s="122"/>
      <c r="E204" s="122"/>
      <c r="F204" s="122"/>
      <c r="G204" s="122"/>
      <c r="H204" s="122"/>
    </row>
    <row r="205" spans="1:8" ht="36" x14ac:dyDescent="0.25">
      <c r="A205" s="1" t="s">
        <v>2</v>
      </c>
      <c r="B205" s="1" t="s">
        <v>3</v>
      </c>
      <c r="C205" s="1" t="s">
        <v>4</v>
      </c>
      <c r="D205" s="3" t="s">
        <v>317</v>
      </c>
      <c r="E205" s="99" t="s">
        <v>319</v>
      </c>
      <c r="F205" s="3" t="s">
        <v>314</v>
      </c>
      <c r="G205" s="3" t="s">
        <v>315</v>
      </c>
      <c r="H205" s="3" t="s">
        <v>316</v>
      </c>
    </row>
    <row r="206" spans="1:8" ht="20.25" customHeight="1" x14ac:dyDescent="0.25">
      <c r="A206" s="4" t="s">
        <v>18</v>
      </c>
      <c r="B206" s="4" t="s">
        <v>199</v>
      </c>
      <c r="C206" s="5" t="s">
        <v>200</v>
      </c>
      <c r="D206" s="6">
        <f>D207+D243+D252</f>
        <v>11478</v>
      </c>
      <c r="E206" s="6">
        <f>E207+E243+E252</f>
        <v>5822.369999999999</v>
      </c>
      <c r="F206" s="6">
        <f>F207+F243+F252</f>
        <v>-1978</v>
      </c>
      <c r="G206" s="135">
        <f>F206/D206*100</f>
        <v>-17.232967415926119</v>
      </c>
      <c r="H206" s="6">
        <f>H207+H243+H252</f>
        <v>9500</v>
      </c>
    </row>
    <row r="207" spans="1:8" x14ac:dyDescent="0.25">
      <c r="A207" s="126" t="s">
        <v>19</v>
      </c>
      <c r="B207" s="126" t="s">
        <v>26</v>
      </c>
      <c r="C207" s="127" t="s">
        <v>27</v>
      </c>
      <c r="D207" s="128">
        <f t="shared" ref="D207:H208" si="82">D208</f>
        <v>7830</v>
      </c>
      <c r="E207" s="128">
        <f t="shared" si="82"/>
        <v>3655.2899999999995</v>
      </c>
      <c r="F207" s="128">
        <f t="shared" si="82"/>
        <v>-2630</v>
      </c>
      <c r="G207" s="136">
        <f>F207/D207*100</f>
        <v>-33.58876117496807</v>
      </c>
      <c r="H207" s="128">
        <f t="shared" si="82"/>
        <v>5200</v>
      </c>
    </row>
    <row r="208" spans="1:8" x14ac:dyDescent="0.25">
      <c r="A208" s="132" t="s">
        <v>28</v>
      </c>
      <c r="B208" s="132" t="s">
        <v>29</v>
      </c>
      <c r="C208" s="133" t="s">
        <v>24</v>
      </c>
      <c r="D208" s="134">
        <f t="shared" si="82"/>
        <v>7830</v>
      </c>
      <c r="E208" s="134">
        <f t="shared" si="82"/>
        <v>3655.2899999999995</v>
      </c>
      <c r="F208" s="134">
        <f t="shared" si="82"/>
        <v>-2630</v>
      </c>
      <c r="G208" s="137">
        <f>F208/D208*100</f>
        <v>-33.58876117496807</v>
      </c>
      <c r="H208" s="134">
        <f t="shared" si="82"/>
        <v>5200</v>
      </c>
    </row>
    <row r="209" spans="1:8" x14ac:dyDescent="0.25">
      <c r="A209" s="7" t="s">
        <v>0</v>
      </c>
      <c r="B209" s="7" t="s">
        <v>20</v>
      </c>
      <c r="C209" s="8" t="s">
        <v>21</v>
      </c>
      <c r="D209" s="9">
        <f>D210+D217+D240</f>
        <v>7830</v>
      </c>
      <c r="E209" s="9">
        <f>E210+E217+E240</f>
        <v>3655.2899999999995</v>
      </c>
      <c r="F209" s="9">
        <f>F210+F217+F240</f>
        <v>-2630</v>
      </c>
      <c r="G209" s="98">
        <f>F209/D209*100</f>
        <v>-33.58876117496807</v>
      </c>
      <c r="H209" s="9">
        <f>H210+H217+H240</f>
        <v>5200</v>
      </c>
    </row>
    <row r="210" spans="1:8" x14ac:dyDescent="0.25">
      <c r="A210" s="10" t="s">
        <v>0</v>
      </c>
      <c r="B210" s="10" t="s">
        <v>30</v>
      </c>
      <c r="C210" s="11" t="s">
        <v>31</v>
      </c>
      <c r="D210" s="12">
        <f>D211+D213+D215</f>
        <v>5614</v>
      </c>
      <c r="E210" s="12">
        <f t="shared" ref="E210:H210" si="83">E211+E213+E215</f>
        <v>1535.4499999999998</v>
      </c>
      <c r="F210" s="12">
        <f t="shared" si="83"/>
        <v>-3254</v>
      </c>
      <c r="G210" s="98">
        <f t="shared" ref="G210:G273" si="84">F210/D210*100</f>
        <v>-57.9622372639829</v>
      </c>
      <c r="H210" s="12">
        <f t="shared" si="83"/>
        <v>2360</v>
      </c>
    </row>
    <row r="211" spans="1:8" x14ac:dyDescent="0.25">
      <c r="A211" s="10" t="s">
        <v>0</v>
      </c>
      <c r="B211" s="10" t="s">
        <v>32</v>
      </c>
      <c r="C211" s="11" t="s">
        <v>33</v>
      </c>
      <c r="D211" s="12">
        <f>D212</f>
        <v>4645</v>
      </c>
      <c r="E211" s="12">
        <f t="shared" ref="E211:H211" si="85">E212</f>
        <v>1146.31</v>
      </c>
      <c r="F211" s="12">
        <f t="shared" si="85"/>
        <v>-2945</v>
      </c>
      <c r="G211" s="98">
        <f t="shared" si="84"/>
        <v>-63.401506996770721</v>
      </c>
      <c r="H211" s="12">
        <f t="shared" si="85"/>
        <v>1700</v>
      </c>
    </row>
    <row r="212" spans="1:8" x14ac:dyDescent="0.25">
      <c r="A212" s="13" t="s">
        <v>201</v>
      </c>
      <c r="B212" s="13" t="s">
        <v>35</v>
      </c>
      <c r="C212" s="14" t="s">
        <v>202</v>
      </c>
      <c r="D212" s="15">
        <v>4645</v>
      </c>
      <c r="E212" s="15">
        <v>1146.31</v>
      </c>
      <c r="F212" s="15">
        <f>H212-D212</f>
        <v>-2945</v>
      </c>
      <c r="G212" s="98">
        <f t="shared" si="84"/>
        <v>-63.401506996770721</v>
      </c>
      <c r="H212" s="15">
        <v>1700</v>
      </c>
    </row>
    <row r="213" spans="1:8" x14ac:dyDescent="0.25">
      <c r="A213" s="10" t="s">
        <v>0</v>
      </c>
      <c r="B213" s="10" t="s">
        <v>81</v>
      </c>
      <c r="C213" s="11" t="s">
        <v>82</v>
      </c>
      <c r="D213" s="12">
        <f>D214</f>
        <v>199</v>
      </c>
      <c r="E213" s="12">
        <f t="shared" ref="E213:H213" si="86">E214</f>
        <v>200</v>
      </c>
      <c r="F213" s="12">
        <f t="shared" si="86"/>
        <v>161</v>
      </c>
      <c r="G213" s="98">
        <f t="shared" si="84"/>
        <v>80.904522613065325</v>
      </c>
      <c r="H213" s="12">
        <f t="shared" si="86"/>
        <v>360</v>
      </c>
    </row>
    <row r="214" spans="1:8" x14ac:dyDescent="0.25">
      <c r="A214" s="13" t="s">
        <v>203</v>
      </c>
      <c r="B214" s="13" t="s">
        <v>84</v>
      </c>
      <c r="C214" s="14" t="s">
        <v>204</v>
      </c>
      <c r="D214" s="15">
        <v>199</v>
      </c>
      <c r="E214" s="15">
        <v>200</v>
      </c>
      <c r="F214" s="15">
        <f>H214-D214</f>
        <v>161</v>
      </c>
      <c r="G214" s="98">
        <f t="shared" si="84"/>
        <v>80.904522613065325</v>
      </c>
      <c r="H214" s="15">
        <v>360</v>
      </c>
    </row>
    <row r="215" spans="1:8" x14ac:dyDescent="0.25">
      <c r="A215" s="10" t="s">
        <v>0</v>
      </c>
      <c r="B215" s="10" t="s">
        <v>85</v>
      </c>
      <c r="C215" s="11" t="s">
        <v>86</v>
      </c>
      <c r="D215" s="12">
        <f>D216</f>
        <v>770</v>
      </c>
      <c r="E215" s="12">
        <f t="shared" ref="E215:H215" si="87">E216</f>
        <v>189.14</v>
      </c>
      <c r="F215" s="12">
        <f t="shared" si="87"/>
        <v>-470</v>
      </c>
      <c r="G215" s="98">
        <f t="shared" si="84"/>
        <v>-61.038961038961034</v>
      </c>
      <c r="H215" s="12">
        <f t="shared" si="87"/>
        <v>300</v>
      </c>
    </row>
    <row r="216" spans="1:8" x14ac:dyDescent="0.25">
      <c r="A216" s="13" t="s">
        <v>205</v>
      </c>
      <c r="B216" s="90">
        <v>3132</v>
      </c>
      <c r="C216" s="91" t="s">
        <v>255</v>
      </c>
      <c r="D216" s="15">
        <v>770</v>
      </c>
      <c r="E216" s="15">
        <v>189.14</v>
      </c>
      <c r="F216" s="15">
        <f>H216-D216</f>
        <v>-470</v>
      </c>
      <c r="G216" s="98">
        <f t="shared" si="84"/>
        <v>-61.038961038961034</v>
      </c>
      <c r="H216" s="15">
        <v>300</v>
      </c>
    </row>
    <row r="217" spans="1:8" x14ac:dyDescent="0.25">
      <c r="A217" s="10" t="s">
        <v>0</v>
      </c>
      <c r="B217" s="10" t="s">
        <v>37</v>
      </c>
      <c r="C217" s="11" t="s">
        <v>38</v>
      </c>
      <c r="D217" s="12">
        <f>D218+D220+D229+D236</f>
        <v>2163</v>
      </c>
      <c r="E217" s="12">
        <f t="shared" ref="E217:H217" si="88">E218+E220+E229+E236</f>
        <v>2002.1999999999998</v>
      </c>
      <c r="F217" s="12">
        <f t="shared" si="88"/>
        <v>527</v>
      </c>
      <c r="G217" s="98">
        <f t="shared" si="84"/>
        <v>24.364308830328248</v>
      </c>
      <c r="H217" s="12">
        <f t="shared" si="88"/>
        <v>2690</v>
      </c>
    </row>
    <row r="218" spans="1:8" x14ac:dyDescent="0.25">
      <c r="A218" s="10" t="s">
        <v>0</v>
      </c>
      <c r="B218" s="10" t="s">
        <v>90</v>
      </c>
      <c r="C218" s="11" t="s">
        <v>91</v>
      </c>
      <c r="D218" s="12">
        <f>D219</f>
        <v>398</v>
      </c>
      <c r="E218" s="12">
        <f t="shared" ref="E218:H218" si="89">E219</f>
        <v>125.67</v>
      </c>
      <c r="F218" s="12">
        <f t="shared" si="89"/>
        <v>-191</v>
      </c>
      <c r="G218" s="98">
        <f t="shared" si="84"/>
        <v>-47.989949748743719</v>
      </c>
      <c r="H218" s="12">
        <f t="shared" si="89"/>
        <v>207</v>
      </c>
    </row>
    <row r="219" spans="1:8" x14ac:dyDescent="0.25">
      <c r="A219" s="13" t="s">
        <v>206</v>
      </c>
      <c r="B219" s="13" t="s">
        <v>95</v>
      </c>
      <c r="C219" s="14" t="s">
        <v>207</v>
      </c>
      <c r="D219" s="15">
        <v>398</v>
      </c>
      <c r="E219" s="15">
        <v>125.67</v>
      </c>
      <c r="F219" s="15">
        <f t="shared" ref="F219" si="90">H219-D219</f>
        <v>-191</v>
      </c>
      <c r="G219" s="98">
        <f t="shared" si="84"/>
        <v>-47.989949748743719</v>
      </c>
      <c r="H219" s="15">
        <v>207</v>
      </c>
    </row>
    <row r="220" spans="1:8" x14ac:dyDescent="0.25">
      <c r="A220" s="10" t="s">
        <v>0</v>
      </c>
      <c r="B220" s="10" t="s">
        <v>39</v>
      </c>
      <c r="C220" s="11" t="s">
        <v>40</v>
      </c>
      <c r="D220" s="12">
        <f>SUM(D221:D228)</f>
        <v>1061</v>
      </c>
      <c r="E220" s="12">
        <f t="shared" ref="E220:H220" si="91">SUM(E221:E228)</f>
        <v>1436.59</v>
      </c>
      <c r="F220" s="12">
        <f t="shared" si="91"/>
        <v>849</v>
      </c>
      <c r="G220" s="98">
        <f t="shared" si="84"/>
        <v>80.018850141376063</v>
      </c>
      <c r="H220" s="12">
        <f t="shared" si="91"/>
        <v>1910</v>
      </c>
    </row>
    <row r="221" spans="1:8" x14ac:dyDescent="0.25">
      <c r="A221" s="10"/>
      <c r="B221" s="83">
        <v>3221</v>
      </c>
      <c r="C221" s="84" t="s">
        <v>238</v>
      </c>
      <c r="D221" s="85"/>
      <c r="E221" s="85">
        <v>74.33</v>
      </c>
      <c r="F221" s="15">
        <f t="shared" ref="F221:F227" si="92">H221-D221</f>
        <v>100</v>
      </c>
      <c r="G221" s="98" t="s">
        <v>285</v>
      </c>
      <c r="H221" s="85">
        <v>100</v>
      </c>
    </row>
    <row r="222" spans="1:8" x14ac:dyDescent="0.25">
      <c r="A222" s="13" t="s">
        <v>208</v>
      </c>
      <c r="B222" s="13" t="s">
        <v>71</v>
      </c>
      <c r="C222" s="14" t="s">
        <v>108</v>
      </c>
      <c r="D222" s="15">
        <v>66</v>
      </c>
      <c r="E222" s="15">
        <v>270.52</v>
      </c>
      <c r="F222" s="15">
        <f t="shared" si="92"/>
        <v>284</v>
      </c>
      <c r="G222" s="98">
        <f t="shared" si="84"/>
        <v>430.30303030303025</v>
      </c>
      <c r="H222" s="15">
        <v>350</v>
      </c>
    </row>
    <row r="223" spans="1:8" x14ac:dyDescent="0.25">
      <c r="A223" s="13" t="s">
        <v>209</v>
      </c>
      <c r="B223" s="13" t="s">
        <v>71</v>
      </c>
      <c r="C223" s="14" t="s">
        <v>110</v>
      </c>
      <c r="D223" s="15">
        <v>66</v>
      </c>
      <c r="E223" s="15">
        <v>315.58</v>
      </c>
      <c r="F223" s="15">
        <f t="shared" si="92"/>
        <v>284</v>
      </c>
      <c r="G223" s="98">
        <f t="shared" si="84"/>
        <v>430.30303030303025</v>
      </c>
      <c r="H223" s="15">
        <v>350</v>
      </c>
    </row>
    <row r="224" spans="1:8" x14ac:dyDescent="0.25">
      <c r="A224" s="13" t="s">
        <v>210</v>
      </c>
      <c r="B224" s="13" t="s">
        <v>74</v>
      </c>
      <c r="C224" s="14" t="s">
        <v>75</v>
      </c>
      <c r="D224" s="15">
        <v>199</v>
      </c>
      <c r="E224" s="15">
        <v>174.58</v>
      </c>
      <c r="F224" s="15">
        <f t="shared" si="92"/>
        <v>101</v>
      </c>
      <c r="G224" s="98">
        <f t="shared" si="84"/>
        <v>50.753768844221106</v>
      </c>
      <c r="H224" s="15">
        <v>300</v>
      </c>
    </row>
    <row r="225" spans="1:8" x14ac:dyDescent="0.25">
      <c r="A225" s="13" t="s">
        <v>211</v>
      </c>
      <c r="B225" s="13" t="s">
        <v>74</v>
      </c>
      <c r="C225" s="14" t="s">
        <v>77</v>
      </c>
      <c r="D225" s="15">
        <v>465</v>
      </c>
      <c r="E225" s="15">
        <v>521.34</v>
      </c>
      <c r="F225" s="15">
        <f t="shared" si="92"/>
        <v>235</v>
      </c>
      <c r="G225" s="98">
        <f t="shared" si="84"/>
        <v>50.537634408602152</v>
      </c>
      <c r="H225" s="15">
        <v>700</v>
      </c>
    </row>
    <row r="226" spans="1:8" x14ac:dyDescent="0.25">
      <c r="A226" s="13" t="s">
        <v>212</v>
      </c>
      <c r="B226" s="13" t="s">
        <v>42</v>
      </c>
      <c r="C226" s="14" t="s">
        <v>213</v>
      </c>
      <c r="D226" s="15">
        <v>199</v>
      </c>
      <c r="E226" s="15">
        <v>8.64</v>
      </c>
      <c r="F226" s="15">
        <f t="shared" si="92"/>
        <v>-189</v>
      </c>
      <c r="G226" s="98">
        <f t="shared" si="84"/>
        <v>-94.9748743718593</v>
      </c>
      <c r="H226" s="15">
        <v>10</v>
      </c>
    </row>
    <row r="227" spans="1:8" x14ac:dyDescent="0.25">
      <c r="A227" s="13" t="s">
        <v>214</v>
      </c>
      <c r="B227" s="13" t="s">
        <v>45</v>
      </c>
      <c r="C227" s="14" t="s">
        <v>46</v>
      </c>
      <c r="D227" s="15"/>
      <c r="E227" s="15"/>
      <c r="F227" s="15">
        <f t="shared" si="92"/>
        <v>0</v>
      </c>
      <c r="G227" s="98" t="s">
        <v>285</v>
      </c>
      <c r="H227" s="15">
        <v>0</v>
      </c>
    </row>
    <row r="228" spans="1:8" x14ac:dyDescent="0.25">
      <c r="A228" s="13"/>
      <c r="B228" s="13">
        <v>3227</v>
      </c>
      <c r="C228" s="84" t="s">
        <v>127</v>
      </c>
      <c r="D228" s="15">
        <v>66</v>
      </c>
      <c r="E228" s="15">
        <v>71.599999999999994</v>
      </c>
      <c r="F228" s="15">
        <f>H228-D228</f>
        <v>34</v>
      </c>
      <c r="G228" s="98">
        <f t="shared" si="84"/>
        <v>51.515151515151516</v>
      </c>
      <c r="H228" s="15">
        <v>100</v>
      </c>
    </row>
    <row r="229" spans="1:8" x14ac:dyDescent="0.25">
      <c r="A229" s="10" t="s">
        <v>0</v>
      </c>
      <c r="B229" s="10" t="s">
        <v>47</v>
      </c>
      <c r="C229" s="11" t="s">
        <v>48</v>
      </c>
      <c r="D229" s="12">
        <f>SUM(D230:D235)</f>
        <v>638</v>
      </c>
      <c r="E229" s="12">
        <f t="shared" ref="E229:H229" si="93">SUM(E230:E235)</f>
        <v>424.91999999999996</v>
      </c>
      <c r="F229" s="12">
        <f t="shared" si="93"/>
        <v>-95</v>
      </c>
      <c r="G229" s="98">
        <f t="shared" si="84"/>
        <v>-14.890282131661442</v>
      </c>
      <c r="H229" s="12">
        <f t="shared" si="93"/>
        <v>543</v>
      </c>
    </row>
    <row r="230" spans="1:8" x14ac:dyDescent="0.25">
      <c r="A230" s="13" t="s">
        <v>215</v>
      </c>
      <c r="B230" s="13" t="s">
        <v>129</v>
      </c>
      <c r="C230" s="14" t="s">
        <v>130</v>
      </c>
      <c r="D230" s="15">
        <v>80</v>
      </c>
      <c r="E230" s="15">
        <v>76.099999999999994</v>
      </c>
      <c r="F230" s="15">
        <f t="shared" ref="F230:F234" si="94">H230-D230</f>
        <v>20</v>
      </c>
      <c r="G230" s="98">
        <f t="shared" si="84"/>
        <v>25</v>
      </c>
      <c r="H230" s="15">
        <v>100</v>
      </c>
    </row>
    <row r="231" spans="1:8" x14ac:dyDescent="0.25">
      <c r="A231" s="13" t="s">
        <v>216</v>
      </c>
      <c r="B231" s="13" t="s">
        <v>50</v>
      </c>
      <c r="C231" s="14" t="s">
        <v>51</v>
      </c>
      <c r="D231" s="15">
        <v>106</v>
      </c>
      <c r="E231" s="15">
        <v>86.98</v>
      </c>
      <c r="F231" s="15">
        <f t="shared" si="94"/>
        <v>-6</v>
      </c>
      <c r="G231" s="98">
        <f t="shared" si="84"/>
        <v>-5.6603773584905666</v>
      </c>
      <c r="H231" s="15">
        <v>100</v>
      </c>
    </row>
    <row r="232" spans="1:8" x14ac:dyDescent="0.25">
      <c r="A232" s="13"/>
      <c r="B232" s="13">
        <v>3233</v>
      </c>
      <c r="C232" s="14" t="s">
        <v>138</v>
      </c>
      <c r="D232" s="15"/>
      <c r="E232" s="15">
        <v>28.64</v>
      </c>
      <c r="F232" s="15">
        <f t="shared" si="94"/>
        <v>40</v>
      </c>
      <c r="G232" s="98" t="s">
        <v>285</v>
      </c>
      <c r="H232" s="15">
        <v>40</v>
      </c>
    </row>
    <row r="233" spans="1:8" x14ac:dyDescent="0.25">
      <c r="A233" s="13" t="s">
        <v>217</v>
      </c>
      <c r="B233" s="13" t="s">
        <v>140</v>
      </c>
      <c r="C233" s="14" t="s">
        <v>218</v>
      </c>
      <c r="D233" s="15">
        <v>226</v>
      </c>
      <c r="E233" s="15">
        <v>42.92</v>
      </c>
      <c r="F233" s="15">
        <f t="shared" si="94"/>
        <v>-176</v>
      </c>
      <c r="G233" s="98">
        <f t="shared" si="84"/>
        <v>-77.876106194690266</v>
      </c>
      <c r="H233" s="15">
        <v>50</v>
      </c>
    </row>
    <row r="234" spans="1:8" x14ac:dyDescent="0.25">
      <c r="A234" s="13" t="s">
        <v>219</v>
      </c>
      <c r="B234" s="13" t="s">
        <v>149</v>
      </c>
      <c r="C234" s="84" t="s">
        <v>310</v>
      </c>
      <c r="D234" s="15">
        <v>93</v>
      </c>
      <c r="E234" s="15">
        <v>34.700000000000003</v>
      </c>
      <c r="F234" s="15">
        <f t="shared" si="94"/>
        <v>0</v>
      </c>
      <c r="G234" s="98">
        <f t="shared" si="84"/>
        <v>0</v>
      </c>
      <c r="H234" s="15">
        <v>93</v>
      </c>
    </row>
    <row r="235" spans="1:8" x14ac:dyDescent="0.25">
      <c r="A235" s="13" t="s">
        <v>220</v>
      </c>
      <c r="B235" s="13" t="s">
        <v>154</v>
      </c>
      <c r="C235" s="14" t="s">
        <v>155</v>
      </c>
      <c r="D235" s="15">
        <v>133</v>
      </c>
      <c r="E235" s="15">
        <v>155.58000000000001</v>
      </c>
      <c r="F235" s="15">
        <f>H235-D235</f>
        <v>27</v>
      </c>
      <c r="G235" s="98">
        <f t="shared" si="84"/>
        <v>20.300751879699249</v>
      </c>
      <c r="H235" s="15">
        <v>160</v>
      </c>
    </row>
    <row r="236" spans="1:8" x14ac:dyDescent="0.25">
      <c r="A236" s="10" t="s">
        <v>0</v>
      </c>
      <c r="B236" s="10" t="s">
        <v>161</v>
      </c>
      <c r="C236" s="11" t="s">
        <v>162</v>
      </c>
      <c r="D236" s="12">
        <f>D237+D238</f>
        <v>66</v>
      </c>
      <c r="E236" s="12">
        <f t="shared" ref="E236:H236" si="95">E237+E238</f>
        <v>15.02</v>
      </c>
      <c r="F236" s="12">
        <f t="shared" si="95"/>
        <v>-36</v>
      </c>
      <c r="G236" s="98">
        <f t="shared" si="84"/>
        <v>-54.54545454545454</v>
      </c>
      <c r="H236" s="12">
        <f t="shared" si="95"/>
        <v>30</v>
      </c>
    </row>
    <row r="237" spans="1:8" x14ac:dyDescent="0.25">
      <c r="A237" s="13" t="s">
        <v>221</v>
      </c>
      <c r="B237" s="13" t="s">
        <v>164</v>
      </c>
      <c r="C237" s="14" t="s">
        <v>222</v>
      </c>
      <c r="D237" s="15">
        <v>66</v>
      </c>
      <c r="E237" s="15">
        <v>15.02</v>
      </c>
      <c r="F237" s="15">
        <f>H237-D237</f>
        <v>-36</v>
      </c>
      <c r="G237" s="98">
        <f t="shared" si="84"/>
        <v>-54.54545454545454</v>
      </c>
      <c r="H237" s="15">
        <v>30</v>
      </c>
    </row>
    <row r="238" spans="1:8" x14ac:dyDescent="0.25">
      <c r="A238" s="13" t="s">
        <v>223</v>
      </c>
      <c r="B238" s="13" t="s">
        <v>170</v>
      </c>
      <c r="C238" s="14" t="s">
        <v>162</v>
      </c>
      <c r="D238" s="15"/>
      <c r="E238" s="15"/>
      <c r="F238" s="15"/>
      <c r="G238" s="98" t="s">
        <v>285</v>
      </c>
      <c r="H238" s="15">
        <v>0</v>
      </c>
    </row>
    <row r="239" spans="1:8" x14ac:dyDescent="0.25">
      <c r="A239" s="10" t="s">
        <v>0</v>
      </c>
      <c r="B239" s="10" t="s">
        <v>52</v>
      </c>
      <c r="C239" s="11" t="s">
        <v>53</v>
      </c>
      <c r="D239" s="12">
        <f>D240</f>
        <v>53</v>
      </c>
      <c r="E239" s="12">
        <f t="shared" ref="E239:H239" si="96">E240</f>
        <v>117.64</v>
      </c>
      <c r="F239" s="12">
        <f t="shared" si="96"/>
        <v>97</v>
      </c>
      <c r="G239" s="98">
        <f t="shared" si="84"/>
        <v>183.01886792452831</v>
      </c>
      <c r="H239" s="12">
        <f t="shared" si="96"/>
        <v>150</v>
      </c>
    </row>
    <row r="240" spans="1:8" x14ac:dyDescent="0.25">
      <c r="A240" s="10" t="s">
        <v>0</v>
      </c>
      <c r="B240" s="10" t="s">
        <v>171</v>
      </c>
      <c r="C240" s="11" t="s">
        <v>172</v>
      </c>
      <c r="D240" s="12">
        <f>D241+D242</f>
        <v>53</v>
      </c>
      <c r="E240" s="12">
        <f t="shared" ref="E240:H240" si="97">E241+E242</f>
        <v>117.64</v>
      </c>
      <c r="F240" s="12">
        <f t="shared" si="97"/>
        <v>97</v>
      </c>
      <c r="G240" s="98">
        <f t="shared" si="84"/>
        <v>183.01886792452831</v>
      </c>
      <c r="H240" s="12">
        <f t="shared" si="97"/>
        <v>150</v>
      </c>
    </row>
    <row r="241" spans="1:8" x14ac:dyDescent="0.25">
      <c r="A241" s="13" t="s">
        <v>224</v>
      </c>
      <c r="B241" s="13" t="s">
        <v>174</v>
      </c>
      <c r="C241" s="14" t="s">
        <v>175</v>
      </c>
      <c r="D241" s="15">
        <v>53</v>
      </c>
      <c r="E241" s="15">
        <v>117.64</v>
      </c>
      <c r="F241" s="15">
        <f>H241-D241</f>
        <v>97</v>
      </c>
      <c r="G241" s="98">
        <f t="shared" si="84"/>
        <v>183.01886792452831</v>
      </c>
      <c r="H241" s="15">
        <v>150</v>
      </c>
    </row>
    <row r="242" spans="1:8" x14ac:dyDescent="0.25">
      <c r="A242" s="13" t="s">
        <v>225</v>
      </c>
      <c r="B242" s="13" t="s">
        <v>177</v>
      </c>
      <c r="C242" s="14" t="s">
        <v>162</v>
      </c>
      <c r="D242" s="15"/>
      <c r="E242" s="15"/>
      <c r="F242" s="15"/>
      <c r="G242" s="98" t="s">
        <v>285</v>
      </c>
      <c r="H242" s="15">
        <v>0</v>
      </c>
    </row>
    <row r="243" spans="1:8" x14ac:dyDescent="0.25">
      <c r="A243" s="126" t="s">
        <v>19</v>
      </c>
      <c r="B243" s="126" t="s">
        <v>78</v>
      </c>
      <c r="C243" s="127" t="s">
        <v>79</v>
      </c>
      <c r="D243" s="128">
        <f t="shared" ref="D243:H245" si="98">D244</f>
        <v>730</v>
      </c>
      <c r="E243" s="128">
        <f t="shared" si="98"/>
        <v>535.93000000000006</v>
      </c>
      <c r="F243" s="128">
        <f t="shared" si="98"/>
        <v>70</v>
      </c>
      <c r="G243" s="138">
        <f t="shared" si="84"/>
        <v>9.5890410958904102</v>
      </c>
      <c r="H243" s="128">
        <f t="shared" si="98"/>
        <v>800</v>
      </c>
    </row>
    <row r="244" spans="1:8" x14ac:dyDescent="0.25">
      <c r="A244" s="132" t="s">
        <v>28</v>
      </c>
      <c r="B244" s="132" t="s">
        <v>29</v>
      </c>
      <c r="C244" s="133" t="s">
        <v>24</v>
      </c>
      <c r="D244" s="134">
        <f t="shared" si="98"/>
        <v>730</v>
      </c>
      <c r="E244" s="134">
        <f t="shared" si="98"/>
        <v>535.93000000000006</v>
      </c>
      <c r="F244" s="134">
        <f t="shared" si="98"/>
        <v>70</v>
      </c>
      <c r="G244" s="139">
        <f t="shared" si="84"/>
        <v>9.5890410958904102</v>
      </c>
      <c r="H244" s="134">
        <f t="shared" si="98"/>
        <v>800</v>
      </c>
    </row>
    <row r="245" spans="1:8" x14ac:dyDescent="0.25">
      <c r="A245" s="7" t="s">
        <v>0</v>
      </c>
      <c r="B245" s="7" t="s">
        <v>20</v>
      </c>
      <c r="C245" s="8" t="s">
        <v>21</v>
      </c>
      <c r="D245" s="9">
        <f t="shared" si="98"/>
        <v>730</v>
      </c>
      <c r="E245" s="9">
        <f t="shared" si="98"/>
        <v>535.93000000000006</v>
      </c>
      <c r="F245" s="9">
        <f t="shared" si="98"/>
        <v>70</v>
      </c>
      <c r="G245" s="98">
        <f t="shared" si="84"/>
        <v>9.5890410958904102</v>
      </c>
      <c r="H245" s="9">
        <f t="shared" si="98"/>
        <v>800</v>
      </c>
    </row>
    <row r="246" spans="1:8" x14ac:dyDescent="0.25">
      <c r="A246" s="10" t="s">
        <v>0</v>
      </c>
      <c r="B246" s="10" t="s">
        <v>37</v>
      </c>
      <c r="C246" s="11" t="s">
        <v>38</v>
      </c>
      <c r="D246" s="12">
        <f>D247+D250</f>
        <v>730</v>
      </c>
      <c r="E246" s="12">
        <f t="shared" ref="E246:H246" si="99">E247+E250</f>
        <v>535.93000000000006</v>
      </c>
      <c r="F246" s="12">
        <f t="shared" si="99"/>
        <v>70</v>
      </c>
      <c r="G246" s="98">
        <f t="shared" si="84"/>
        <v>9.5890410958904102</v>
      </c>
      <c r="H246" s="12">
        <f t="shared" si="99"/>
        <v>800</v>
      </c>
    </row>
    <row r="247" spans="1:8" x14ac:dyDescent="0.25">
      <c r="A247" s="10" t="s">
        <v>0</v>
      </c>
      <c r="B247" s="10" t="s">
        <v>39</v>
      </c>
      <c r="C247" s="11" t="s">
        <v>40</v>
      </c>
      <c r="D247" s="12">
        <f>D248+D249</f>
        <v>730</v>
      </c>
      <c r="E247" s="12">
        <f t="shared" ref="E247:H247" si="100">E248+E249</f>
        <v>391.93</v>
      </c>
      <c r="F247" s="12">
        <f t="shared" si="100"/>
        <v>-130</v>
      </c>
      <c r="G247" s="98">
        <f t="shared" si="84"/>
        <v>-17.80821917808219</v>
      </c>
      <c r="H247" s="12">
        <f t="shared" si="100"/>
        <v>600</v>
      </c>
    </row>
    <row r="248" spans="1:8" x14ac:dyDescent="0.25">
      <c r="A248" s="13" t="s">
        <v>226</v>
      </c>
      <c r="B248" s="13" t="s">
        <v>71</v>
      </c>
      <c r="C248" s="14" t="s">
        <v>227</v>
      </c>
      <c r="D248" s="15">
        <v>531</v>
      </c>
      <c r="E248" s="15">
        <v>295.93</v>
      </c>
      <c r="F248" s="15">
        <f>H248-D248</f>
        <v>-31</v>
      </c>
      <c r="G248" s="98">
        <f t="shared" si="84"/>
        <v>-5.8380414312617699</v>
      </c>
      <c r="H248" s="15">
        <v>500</v>
      </c>
    </row>
    <row r="249" spans="1:8" x14ac:dyDescent="0.25">
      <c r="A249" s="13" t="s">
        <v>228</v>
      </c>
      <c r="B249" s="13" t="s">
        <v>71</v>
      </c>
      <c r="C249" s="14" t="s">
        <v>229</v>
      </c>
      <c r="D249" s="15">
        <v>199</v>
      </c>
      <c r="E249" s="15">
        <v>96</v>
      </c>
      <c r="F249" s="15">
        <f>H249-D249</f>
        <v>-99</v>
      </c>
      <c r="G249" s="98">
        <f t="shared" si="84"/>
        <v>-49.748743718592962</v>
      </c>
      <c r="H249" s="15">
        <v>100</v>
      </c>
    </row>
    <row r="250" spans="1:8" x14ac:dyDescent="0.25">
      <c r="A250" s="83"/>
      <c r="B250" s="93">
        <v>329</v>
      </c>
      <c r="C250" s="94" t="s">
        <v>162</v>
      </c>
      <c r="D250" s="100">
        <f>D251</f>
        <v>0</v>
      </c>
      <c r="E250" s="100">
        <f t="shared" ref="E250:H250" si="101">E251</f>
        <v>144</v>
      </c>
      <c r="F250" s="100">
        <f t="shared" si="101"/>
        <v>200</v>
      </c>
      <c r="G250" s="98" t="s">
        <v>285</v>
      </c>
      <c r="H250" s="100">
        <f t="shared" si="101"/>
        <v>200</v>
      </c>
    </row>
    <row r="251" spans="1:8" x14ac:dyDescent="0.25">
      <c r="A251" s="101"/>
      <c r="B251" s="102">
        <v>3299</v>
      </c>
      <c r="C251" s="101" t="s">
        <v>320</v>
      </c>
      <c r="D251" s="103">
        <v>0</v>
      </c>
      <c r="E251" s="103">
        <v>144</v>
      </c>
      <c r="F251" s="103">
        <f>H251-D251</f>
        <v>200</v>
      </c>
      <c r="G251" s="98" t="s">
        <v>285</v>
      </c>
      <c r="H251" s="103">
        <v>200</v>
      </c>
    </row>
    <row r="252" spans="1:8" x14ac:dyDescent="0.25">
      <c r="A252" s="126" t="s">
        <v>19</v>
      </c>
      <c r="B252" s="126" t="s">
        <v>188</v>
      </c>
      <c r="C252" s="127" t="s">
        <v>189</v>
      </c>
      <c r="D252" s="128">
        <f t="shared" ref="D252:H254" si="102">D253</f>
        <v>2918</v>
      </c>
      <c r="E252" s="128">
        <f t="shared" si="102"/>
        <v>1631.1499999999999</v>
      </c>
      <c r="F252" s="128">
        <f t="shared" si="102"/>
        <v>582</v>
      </c>
      <c r="G252" s="138">
        <f t="shared" si="84"/>
        <v>19.945167923235093</v>
      </c>
      <c r="H252" s="128">
        <f t="shared" si="102"/>
        <v>3500</v>
      </c>
    </row>
    <row r="253" spans="1:8" x14ac:dyDescent="0.25">
      <c r="A253" s="132" t="s">
        <v>28</v>
      </c>
      <c r="B253" s="132" t="s">
        <v>29</v>
      </c>
      <c r="C253" s="133" t="s">
        <v>24</v>
      </c>
      <c r="D253" s="134">
        <f t="shared" si="102"/>
        <v>2918</v>
      </c>
      <c r="E253" s="134">
        <f t="shared" si="102"/>
        <v>1631.1499999999999</v>
      </c>
      <c r="F253" s="134">
        <f t="shared" si="102"/>
        <v>582</v>
      </c>
      <c r="G253" s="139">
        <f t="shared" si="84"/>
        <v>19.945167923235093</v>
      </c>
      <c r="H253" s="134">
        <f t="shared" si="102"/>
        <v>3500</v>
      </c>
    </row>
    <row r="254" spans="1:8" x14ac:dyDescent="0.25">
      <c r="A254" s="7" t="s">
        <v>0</v>
      </c>
      <c r="B254" s="7" t="s">
        <v>20</v>
      </c>
      <c r="C254" s="8" t="s">
        <v>21</v>
      </c>
      <c r="D254" s="9">
        <f t="shared" si="102"/>
        <v>2918</v>
      </c>
      <c r="E254" s="9">
        <f t="shared" si="102"/>
        <v>1631.1499999999999</v>
      </c>
      <c r="F254" s="9">
        <f t="shared" si="102"/>
        <v>582</v>
      </c>
      <c r="G254" s="98">
        <f t="shared" si="84"/>
        <v>19.945167923235093</v>
      </c>
      <c r="H254" s="9">
        <f t="shared" si="102"/>
        <v>3500</v>
      </c>
    </row>
    <row r="255" spans="1:8" x14ac:dyDescent="0.25">
      <c r="A255" s="10" t="s">
        <v>0</v>
      </c>
      <c r="B255" s="10" t="s">
        <v>37</v>
      </c>
      <c r="C255" s="11" t="s">
        <v>38</v>
      </c>
      <c r="D255" s="12">
        <f>D256+D258+D273+D275</f>
        <v>2918</v>
      </c>
      <c r="E255" s="12">
        <f t="shared" ref="E255:H255" si="103">E256+E258+E273+E275</f>
        <v>1631.1499999999999</v>
      </c>
      <c r="F255" s="12">
        <f t="shared" si="103"/>
        <v>582</v>
      </c>
      <c r="G255" s="98">
        <f t="shared" si="84"/>
        <v>19.945167923235093</v>
      </c>
      <c r="H255" s="12">
        <f t="shared" si="103"/>
        <v>3500</v>
      </c>
    </row>
    <row r="256" spans="1:8" x14ac:dyDescent="0.25">
      <c r="A256" s="10" t="s">
        <v>0</v>
      </c>
      <c r="B256" s="10" t="s">
        <v>90</v>
      </c>
      <c r="C256" s="11" t="s">
        <v>91</v>
      </c>
      <c r="D256" s="12">
        <f>D257</f>
        <v>66</v>
      </c>
      <c r="E256" s="12">
        <f t="shared" ref="E256:H256" si="104">E257</f>
        <v>0</v>
      </c>
      <c r="F256" s="12">
        <f t="shared" si="104"/>
        <v>0</v>
      </c>
      <c r="G256" s="98">
        <f t="shared" si="84"/>
        <v>0</v>
      </c>
      <c r="H256" s="12">
        <f t="shared" si="104"/>
        <v>66</v>
      </c>
    </row>
    <row r="257" spans="1:8" x14ac:dyDescent="0.25">
      <c r="A257" s="13" t="s">
        <v>230</v>
      </c>
      <c r="B257" s="13" t="s">
        <v>93</v>
      </c>
      <c r="C257" s="14" t="s">
        <v>231</v>
      </c>
      <c r="D257" s="15">
        <v>66</v>
      </c>
      <c r="E257" s="15">
        <v>0</v>
      </c>
      <c r="F257" s="15">
        <f>H257-D257</f>
        <v>0</v>
      </c>
      <c r="G257" s="98">
        <f t="shared" si="84"/>
        <v>0</v>
      </c>
      <c r="H257" s="15">
        <v>66</v>
      </c>
    </row>
    <row r="258" spans="1:8" x14ac:dyDescent="0.25">
      <c r="A258" s="10" t="s">
        <v>0</v>
      </c>
      <c r="B258" s="10" t="s">
        <v>39</v>
      </c>
      <c r="C258" s="11" t="s">
        <v>40</v>
      </c>
      <c r="D258" s="12">
        <f>SUM(D259:D272)</f>
        <v>2652</v>
      </c>
      <c r="E258" s="12">
        <f t="shared" ref="E258:H258" si="105">SUM(E259:E272)</f>
        <v>1631.1499999999999</v>
      </c>
      <c r="F258" s="12">
        <f t="shared" si="105"/>
        <v>782</v>
      </c>
      <c r="G258" s="98">
        <f t="shared" si="84"/>
        <v>29.487179487179489</v>
      </c>
      <c r="H258" s="12">
        <f t="shared" si="105"/>
        <v>3434</v>
      </c>
    </row>
    <row r="259" spans="1:8" x14ac:dyDescent="0.25">
      <c r="A259" s="13" t="s">
        <v>232</v>
      </c>
      <c r="B259" s="13" t="s">
        <v>71</v>
      </c>
      <c r="C259" s="14" t="s">
        <v>108</v>
      </c>
      <c r="D259" s="15">
        <v>66</v>
      </c>
      <c r="E259" s="15"/>
      <c r="F259" s="15">
        <f>H259-D259</f>
        <v>0</v>
      </c>
      <c r="G259" s="98">
        <f t="shared" si="84"/>
        <v>0</v>
      </c>
      <c r="H259" s="15">
        <v>66</v>
      </c>
    </row>
    <row r="260" spans="1:8" x14ac:dyDescent="0.25">
      <c r="A260" s="13" t="s">
        <v>233</v>
      </c>
      <c r="B260" s="13" t="s">
        <v>71</v>
      </c>
      <c r="C260" s="14" t="s">
        <v>110</v>
      </c>
      <c r="D260" s="15">
        <v>66</v>
      </c>
      <c r="E260" s="15"/>
      <c r="F260" s="15">
        <f t="shared" ref="F260:F272" si="106">H260-D260</f>
        <v>0</v>
      </c>
      <c r="G260" s="98">
        <f t="shared" si="84"/>
        <v>0</v>
      </c>
      <c r="H260" s="15">
        <v>66</v>
      </c>
    </row>
    <row r="261" spans="1:8" x14ac:dyDescent="0.25">
      <c r="A261" s="13" t="s">
        <v>234</v>
      </c>
      <c r="B261" s="13" t="s">
        <v>71</v>
      </c>
      <c r="C261" s="14" t="s">
        <v>227</v>
      </c>
      <c r="D261" s="15">
        <v>796</v>
      </c>
      <c r="E261" s="15">
        <v>1090.83</v>
      </c>
      <c r="F261" s="15">
        <f t="shared" si="106"/>
        <v>904</v>
      </c>
      <c r="G261" s="98">
        <f t="shared" si="84"/>
        <v>113.5678391959799</v>
      </c>
      <c r="H261" s="15">
        <v>1700</v>
      </c>
    </row>
    <row r="262" spans="1:8" x14ac:dyDescent="0.25">
      <c r="A262" s="13" t="s">
        <v>235</v>
      </c>
      <c r="B262" s="13" t="s">
        <v>71</v>
      </c>
      <c r="C262" s="14" t="s">
        <v>236</v>
      </c>
      <c r="D262" s="15">
        <v>66</v>
      </c>
      <c r="E262" s="15"/>
      <c r="F262" s="15">
        <f t="shared" si="106"/>
        <v>0</v>
      </c>
      <c r="G262" s="98">
        <f t="shared" si="84"/>
        <v>0</v>
      </c>
      <c r="H262" s="15">
        <v>66</v>
      </c>
    </row>
    <row r="263" spans="1:8" x14ac:dyDescent="0.25">
      <c r="A263" s="13" t="s">
        <v>237</v>
      </c>
      <c r="B263" s="13" t="s">
        <v>71</v>
      </c>
      <c r="C263" s="14" t="s">
        <v>238</v>
      </c>
      <c r="D263" s="15">
        <v>66</v>
      </c>
      <c r="E263" s="15"/>
      <c r="F263" s="15">
        <f t="shared" si="106"/>
        <v>0</v>
      </c>
      <c r="G263" s="98">
        <f t="shared" si="84"/>
        <v>0</v>
      </c>
      <c r="H263" s="15">
        <v>66</v>
      </c>
    </row>
    <row r="264" spans="1:8" x14ac:dyDescent="0.25">
      <c r="A264" s="13" t="s">
        <v>239</v>
      </c>
      <c r="B264" s="13" t="s">
        <v>71</v>
      </c>
      <c r="C264" s="14" t="s">
        <v>240</v>
      </c>
      <c r="D264" s="15">
        <v>1327</v>
      </c>
      <c r="E264" s="15">
        <v>334.46</v>
      </c>
      <c r="F264" s="15">
        <f t="shared" si="106"/>
        <v>-457</v>
      </c>
      <c r="G264" s="98">
        <f t="shared" si="84"/>
        <v>-34.438583270535041</v>
      </c>
      <c r="H264" s="15">
        <v>870</v>
      </c>
    </row>
    <row r="265" spans="1:8" x14ac:dyDescent="0.25">
      <c r="A265" s="13"/>
      <c r="B265" s="13">
        <v>3221</v>
      </c>
      <c r="C265" s="84" t="s">
        <v>253</v>
      </c>
      <c r="D265" s="15">
        <v>66</v>
      </c>
      <c r="E265" s="15"/>
      <c r="F265" s="15">
        <f t="shared" si="106"/>
        <v>-66</v>
      </c>
      <c r="G265" s="98">
        <f t="shared" si="84"/>
        <v>-100</v>
      </c>
      <c r="H265" s="15">
        <v>0</v>
      </c>
    </row>
    <row r="266" spans="1:8" x14ac:dyDescent="0.25">
      <c r="A266" s="13" t="s">
        <v>241</v>
      </c>
      <c r="B266" s="13" t="s">
        <v>71</v>
      </c>
      <c r="C266" s="14" t="s">
        <v>229</v>
      </c>
      <c r="D266" s="15">
        <v>0</v>
      </c>
      <c r="E266" s="15"/>
      <c r="F266" s="15">
        <f t="shared" si="106"/>
        <v>0</v>
      </c>
      <c r="G266" s="98" t="s">
        <v>285</v>
      </c>
      <c r="H266" s="15">
        <v>0</v>
      </c>
    </row>
    <row r="267" spans="1:8" x14ac:dyDescent="0.25">
      <c r="A267" s="13" t="s">
        <v>242</v>
      </c>
      <c r="B267" s="13" t="s">
        <v>71</v>
      </c>
      <c r="C267" s="14" t="s">
        <v>243</v>
      </c>
      <c r="D267" s="15">
        <v>66</v>
      </c>
      <c r="E267" s="15">
        <v>117.06</v>
      </c>
      <c r="F267" s="15">
        <f t="shared" si="106"/>
        <v>434</v>
      </c>
      <c r="G267" s="98">
        <f t="shared" si="84"/>
        <v>657.57575757575762</v>
      </c>
      <c r="H267" s="15">
        <v>500</v>
      </c>
    </row>
    <row r="268" spans="1:8" x14ac:dyDescent="0.25">
      <c r="A268" s="13" t="s">
        <v>244</v>
      </c>
      <c r="B268" s="13" t="s">
        <v>74</v>
      </c>
      <c r="C268" s="14" t="s">
        <v>75</v>
      </c>
      <c r="D268" s="15"/>
      <c r="E268" s="15"/>
      <c r="F268" s="15">
        <f t="shared" si="106"/>
        <v>0</v>
      </c>
      <c r="G268" s="98" t="s">
        <v>285</v>
      </c>
      <c r="H268" s="15">
        <v>0</v>
      </c>
    </row>
    <row r="269" spans="1:8" x14ac:dyDescent="0.25">
      <c r="A269" s="13" t="s">
        <v>245</v>
      </c>
      <c r="B269" s="13" t="s">
        <v>74</v>
      </c>
      <c r="C269" s="14" t="s">
        <v>77</v>
      </c>
      <c r="D269" s="15"/>
      <c r="E269" s="15"/>
      <c r="F269" s="15">
        <f t="shared" si="106"/>
        <v>0</v>
      </c>
      <c r="G269" s="98" t="s">
        <v>285</v>
      </c>
      <c r="H269" s="15">
        <v>0</v>
      </c>
    </row>
    <row r="270" spans="1:8" x14ac:dyDescent="0.25">
      <c r="A270" s="13" t="s">
        <v>246</v>
      </c>
      <c r="B270" s="13" t="s">
        <v>42</v>
      </c>
      <c r="C270" s="14" t="s">
        <v>213</v>
      </c>
      <c r="D270" s="15"/>
      <c r="E270" s="15"/>
      <c r="F270" s="15">
        <f t="shared" si="106"/>
        <v>0</v>
      </c>
      <c r="G270" s="98" t="s">
        <v>285</v>
      </c>
      <c r="H270" s="15">
        <v>0</v>
      </c>
    </row>
    <row r="271" spans="1:8" x14ac:dyDescent="0.25">
      <c r="A271" s="13" t="s">
        <v>247</v>
      </c>
      <c r="B271" s="13" t="s">
        <v>45</v>
      </c>
      <c r="C271" s="14" t="s">
        <v>46</v>
      </c>
      <c r="D271" s="15">
        <v>133</v>
      </c>
      <c r="E271" s="15">
        <v>88.8</v>
      </c>
      <c r="F271" s="15">
        <f t="shared" si="106"/>
        <v>-33</v>
      </c>
      <c r="G271" s="98">
        <f t="shared" si="84"/>
        <v>-24.81203007518797</v>
      </c>
      <c r="H271" s="15">
        <v>100</v>
      </c>
    </row>
    <row r="272" spans="1:8" x14ac:dyDescent="0.25">
      <c r="A272" s="13" t="s">
        <v>248</v>
      </c>
      <c r="B272" s="13" t="s">
        <v>126</v>
      </c>
      <c r="C272" s="14" t="s">
        <v>127</v>
      </c>
      <c r="D272" s="15"/>
      <c r="E272" s="15"/>
      <c r="F272" s="15">
        <f t="shared" si="106"/>
        <v>0</v>
      </c>
      <c r="G272" s="98" t="s">
        <v>285</v>
      </c>
      <c r="H272" s="15">
        <v>0</v>
      </c>
    </row>
    <row r="273" spans="1:8" x14ac:dyDescent="0.25">
      <c r="A273" s="13"/>
      <c r="B273" s="93">
        <v>323</v>
      </c>
      <c r="C273" s="94" t="s">
        <v>48</v>
      </c>
      <c r="D273" s="95">
        <f>D274</f>
        <v>100</v>
      </c>
      <c r="E273" s="95">
        <f t="shared" ref="E273:H273" si="107">E274</f>
        <v>0</v>
      </c>
      <c r="F273" s="95">
        <f t="shared" si="107"/>
        <v>-100</v>
      </c>
      <c r="G273" s="98">
        <f t="shared" si="84"/>
        <v>-100</v>
      </c>
      <c r="H273" s="95">
        <f t="shared" si="107"/>
        <v>0</v>
      </c>
    </row>
    <row r="274" spans="1:8" x14ac:dyDescent="0.25">
      <c r="A274" s="13"/>
      <c r="B274" s="13">
        <v>3234</v>
      </c>
      <c r="C274" s="84" t="s">
        <v>312</v>
      </c>
      <c r="D274" s="15">
        <v>100</v>
      </c>
      <c r="E274" s="15"/>
      <c r="F274" s="15">
        <f>H274-D274</f>
        <v>-100</v>
      </c>
      <c r="G274" s="98">
        <f t="shared" ref="G274:G276" si="108">F274/D274*100</f>
        <v>-100</v>
      </c>
      <c r="H274" s="15">
        <v>0</v>
      </c>
    </row>
    <row r="275" spans="1:8" x14ac:dyDescent="0.25">
      <c r="A275" s="13"/>
      <c r="B275" s="93">
        <v>329</v>
      </c>
      <c r="C275" s="94" t="s">
        <v>162</v>
      </c>
      <c r="D275" s="95">
        <f>D276</f>
        <v>100</v>
      </c>
      <c r="E275" s="95">
        <f t="shared" ref="E275:H275" si="109">E276</f>
        <v>0</v>
      </c>
      <c r="F275" s="95">
        <f t="shared" si="109"/>
        <v>-100</v>
      </c>
      <c r="G275" s="98">
        <f t="shared" si="108"/>
        <v>-100</v>
      </c>
      <c r="H275" s="95">
        <f t="shared" si="109"/>
        <v>0</v>
      </c>
    </row>
    <row r="276" spans="1:8" x14ac:dyDescent="0.25">
      <c r="A276" s="13"/>
      <c r="B276" s="13">
        <v>3299</v>
      </c>
      <c r="C276" s="84" t="s">
        <v>311</v>
      </c>
      <c r="D276" s="15">
        <v>100</v>
      </c>
      <c r="E276" s="15"/>
      <c r="F276" s="15">
        <f>H276-D276</f>
        <v>-100</v>
      </c>
      <c r="G276" s="98">
        <f t="shared" si="108"/>
        <v>-100</v>
      </c>
      <c r="H276" s="15">
        <v>0</v>
      </c>
    </row>
  </sheetData>
  <mergeCells count="2">
    <mergeCell ref="A10:H10"/>
    <mergeCell ref="A1:B1"/>
  </mergeCells>
  <phoneticPr fontId="7" type="noConversion"/>
  <pageMargins left="0.19685039370078741" right="0.19685039370078741" top="0.39370078740157483" bottom="0.39370078740157483" header="0.39370078740157483" footer="0.39370078740157483"/>
  <pageSetup paperSize="9" orientation="landscape" verticalDpi="599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LCW147_IspisRealizacijaIndeksPo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 Kranjec</cp:lastModifiedBy>
  <cp:lastPrinted>2023-11-29T10:25:29Z</cp:lastPrinted>
  <dcterms:created xsi:type="dcterms:W3CDTF">2022-06-13T10:52:19Z</dcterms:created>
  <dcterms:modified xsi:type="dcterms:W3CDTF">2023-12-21T09:17:04Z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